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120"/>
  </bookViews>
  <sheets>
    <sheet name="Sheet1" sheetId="1" r:id="rId1"/>
    <sheet name="Sheet2" sheetId="2" r:id="rId2"/>
    <sheet name="Sheet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M100" i="1" l="1"/>
  <c r="K99" i="1"/>
  <c r="M92" i="1"/>
  <c r="K92" i="1"/>
  <c r="I92" i="1"/>
  <c r="G92" i="1"/>
  <c r="E94" i="1"/>
  <c r="E92" i="1"/>
  <c r="M94" i="1"/>
  <c r="K94" i="1"/>
  <c r="I94" i="1"/>
  <c r="G94" i="1"/>
  <c r="M93" i="1"/>
  <c r="K93" i="1"/>
  <c r="I93" i="1"/>
  <c r="G93" i="1"/>
  <c r="E93" i="1"/>
  <c r="I98" i="1"/>
  <c r="G97" i="1"/>
  <c r="M86" i="1"/>
  <c r="K86" i="1"/>
  <c r="I86" i="1"/>
  <c r="G86" i="1"/>
  <c r="E86" i="1"/>
  <c r="M88" i="1"/>
  <c r="K88" i="1"/>
  <c r="I88" i="1"/>
  <c r="G88" i="1"/>
  <c r="E88" i="1"/>
  <c r="M85" i="1"/>
  <c r="K85" i="1"/>
  <c r="I85" i="1"/>
  <c r="G85" i="1"/>
  <c r="E85" i="1"/>
  <c r="M84" i="1"/>
  <c r="K84" i="1"/>
  <c r="I84" i="1"/>
  <c r="G84" i="1"/>
  <c r="E84" i="1"/>
  <c r="M82" i="1"/>
  <c r="K82" i="1"/>
  <c r="I82" i="1"/>
  <c r="G82" i="1"/>
  <c r="E82" i="1"/>
  <c r="M81" i="1"/>
  <c r="K81" i="1"/>
  <c r="I81" i="1"/>
  <c r="G81" i="1"/>
  <c r="E81" i="1"/>
  <c r="M80" i="1"/>
  <c r="K80" i="1"/>
  <c r="I80" i="1"/>
  <c r="G80" i="1"/>
  <c r="E80" i="1"/>
  <c r="M79" i="1"/>
  <c r="K79" i="1"/>
  <c r="I79" i="1"/>
  <c r="G79" i="1"/>
  <c r="E79" i="1"/>
  <c r="M78" i="1"/>
  <c r="K78" i="1"/>
  <c r="I78" i="1"/>
  <c r="G78" i="1"/>
  <c r="E78" i="1"/>
  <c r="M83" i="1"/>
  <c r="K83" i="1"/>
  <c r="I83" i="1"/>
  <c r="G83" i="1"/>
  <c r="E83" i="1"/>
  <c r="K64" i="1"/>
  <c r="M64" i="1"/>
  <c r="I64" i="1"/>
  <c r="G64" i="1"/>
  <c r="E64" i="1"/>
  <c r="K66" i="1"/>
  <c r="M66" i="1"/>
  <c r="I66" i="1"/>
  <c r="G66" i="1"/>
  <c r="E66" i="1"/>
  <c r="M77" i="1"/>
  <c r="K77" i="1"/>
  <c r="I77" i="1"/>
  <c r="G77" i="1"/>
  <c r="E77" i="1"/>
  <c r="M76" i="1"/>
  <c r="K76" i="1"/>
  <c r="I76" i="1"/>
  <c r="G76" i="1"/>
  <c r="E76" i="1"/>
  <c r="M74" i="1"/>
  <c r="K74" i="1"/>
  <c r="I74" i="1"/>
  <c r="G74" i="1"/>
  <c r="E74" i="1"/>
  <c r="M75" i="1"/>
  <c r="K75" i="1"/>
  <c r="I75" i="1"/>
  <c r="G75" i="1"/>
  <c r="E75" i="1"/>
  <c r="M73" i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9" i="1"/>
  <c r="K69" i="1"/>
  <c r="I69" i="1"/>
  <c r="G69" i="1"/>
  <c r="E69" i="1"/>
  <c r="K68" i="1"/>
  <c r="K67" i="1"/>
  <c r="K65" i="1"/>
  <c r="G68" i="1"/>
  <c r="G67" i="1"/>
  <c r="G65" i="1"/>
  <c r="I68" i="1"/>
  <c r="I67" i="1"/>
  <c r="I65" i="1"/>
  <c r="E68" i="1"/>
  <c r="E67" i="1"/>
  <c r="E65" i="1"/>
  <c r="E63" i="1"/>
  <c r="M68" i="1"/>
  <c r="M67" i="1"/>
  <c r="M65" i="1"/>
  <c r="K63" i="1"/>
  <c r="M63" i="1"/>
  <c r="I63" i="1"/>
  <c r="G63" i="1"/>
  <c r="E95" i="1"/>
  <c r="M95" i="1"/>
  <c r="K95" i="1"/>
  <c r="I95" i="1"/>
  <c r="G95" i="1"/>
  <c r="M91" i="1"/>
  <c r="I91" i="1"/>
  <c r="I90" i="1"/>
  <c r="G91" i="1"/>
  <c r="K91" i="1"/>
  <c r="G90" i="1"/>
  <c r="M90" i="1"/>
  <c r="M89" i="1"/>
  <c r="K90" i="1"/>
  <c r="K89" i="1"/>
  <c r="E91" i="1"/>
  <c r="I89" i="1"/>
  <c r="G89" i="1"/>
  <c r="E90" i="1"/>
  <c r="E89" i="1"/>
  <c r="E87" i="1"/>
  <c r="M87" i="1"/>
  <c r="K87" i="1"/>
  <c r="I87" i="1"/>
  <c r="G87" i="1"/>
  <c r="I15" i="1" l="1"/>
  <c r="D4" i="1"/>
  <c r="H4" i="1" s="1"/>
  <c r="E4" i="1"/>
  <c r="F4" i="1"/>
  <c r="G4" i="1"/>
  <c r="K4" i="1" s="1"/>
  <c r="J4" i="1"/>
  <c r="I4" i="1"/>
  <c r="D3" i="1"/>
  <c r="G3" i="1"/>
  <c r="K3" i="1" s="1"/>
  <c r="F3" i="1"/>
  <c r="E3" i="1"/>
  <c r="I3" i="1" s="1"/>
  <c r="J3" i="1"/>
  <c r="L4" i="1" l="1"/>
  <c r="L3" i="1"/>
  <c r="H3" i="1"/>
  <c r="G13" i="1"/>
  <c r="E13" i="1"/>
  <c r="I13" i="1" s="1"/>
  <c r="F13" i="1"/>
  <c r="J13" i="1" s="1"/>
  <c r="D13" i="1"/>
  <c r="H13" i="1" s="1"/>
  <c r="K13" i="1"/>
  <c r="L13" i="1" l="1"/>
  <c r="H8" i="1"/>
  <c r="I8" i="1"/>
  <c r="J8" i="1"/>
  <c r="K8" i="1"/>
  <c r="L8" i="1"/>
  <c r="K16" i="1" l="1"/>
  <c r="J16" i="1"/>
  <c r="I16" i="1"/>
  <c r="H16" i="1"/>
  <c r="L16" i="1"/>
  <c r="L41" i="1" l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2" i="1"/>
  <c r="L11" i="1"/>
  <c r="L10" i="1"/>
  <c r="L9" i="1"/>
  <c r="L7" i="1"/>
  <c r="L6" i="1"/>
  <c r="L5" i="1"/>
  <c r="L2" i="1"/>
  <c r="K41" i="1" l="1"/>
  <c r="J41" i="1"/>
  <c r="I41" i="1"/>
  <c r="H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4" i="1"/>
  <c r="I12" i="1"/>
  <c r="I11" i="1"/>
  <c r="I10" i="1"/>
  <c r="I9" i="1"/>
  <c r="I7" i="1"/>
  <c r="I6" i="1"/>
  <c r="I5" i="1"/>
  <c r="I2" i="1"/>
  <c r="K25" i="1"/>
  <c r="J25" i="1"/>
  <c r="H25" i="1"/>
  <c r="K30" i="1"/>
  <c r="J30" i="1"/>
  <c r="H30" i="1"/>
  <c r="K23" i="1"/>
  <c r="J23" i="1"/>
  <c r="H23" i="1"/>
  <c r="K38" i="1" l="1"/>
  <c r="J38" i="1"/>
  <c r="H38" i="1"/>
  <c r="K12" i="1" l="1"/>
  <c r="J12" i="1"/>
  <c r="H12" i="1"/>
  <c r="K24" i="1" l="1"/>
  <c r="J24" i="1"/>
  <c r="H24" i="1"/>
  <c r="J36" i="1"/>
  <c r="K36" i="1"/>
  <c r="H36" i="1"/>
  <c r="K40" i="1"/>
  <c r="J40" i="1"/>
  <c r="H40" i="1"/>
  <c r="K35" i="1"/>
  <c r="J35" i="1"/>
  <c r="H35" i="1"/>
  <c r="K5" i="1"/>
  <c r="J5" i="1"/>
  <c r="H5" i="1"/>
  <c r="H39" i="1" l="1"/>
  <c r="K39" i="1"/>
  <c r="J39" i="1"/>
  <c r="K37" i="1"/>
  <c r="J37" i="1"/>
  <c r="H37" i="1"/>
  <c r="K33" i="1"/>
  <c r="J33" i="1"/>
  <c r="H33" i="1"/>
  <c r="K32" i="1"/>
  <c r="J32" i="1"/>
  <c r="H32" i="1"/>
  <c r="K31" i="1"/>
  <c r="J31" i="1"/>
  <c r="H31" i="1"/>
  <c r="K29" i="1"/>
  <c r="J29" i="1"/>
  <c r="H29" i="1"/>
  <c r="K28" i="1"/>
  <c r="J28" i="1"/>
  <c r="H28" i="1"/>
  <c r="K27" i="1"/>
  <c r="J27" i="1"/>
  <c r="H27" i="1"/>
  <c r="K26" i="1"/>
  <c r="J26" i="1"/>
  <c r="H26" i="1"/>
  <c r="K22" i="1"/>
  <c r="J22" i="1"/>
  <c r="H22" i="1"/>
  <c r="H20" i="1"/>
  <c r="J20" i="1"/>
  <c r="K20" i="1"/>
  <c r="H21" i="1"/>
  <c r="J21" i="1"/>
  <c r="K21" i="1"/>
  <c r="K19" i="1"/>
  <c r="J19" i="1"/>
  <c r="H19" i="1"/>
  <c r="K18" i="1"/>
  <c r="J18" i="1"/>
  <c r="H18" i="1"/>
  <c r="J17" i="1"/>
  <c r="K17" i="1"/>
  <c r="H17" i="1"/>
  <c r="K15" i="1"/>
  <c r="J15" i="1"/>
  <c r="H15" i="1"/>
  <c r="K14" i="1"/>
  <c r="J14" i="1"/>
  <c r="H14" i="1"/>
  <c r="K10" i="1"/>
  <c r="J10" i="1"/>
  <c r="H10" i="1"/>
  <c r="K9" i="1"/>
  <c r="J9" i="1"/>
  <c r="H9" i="1"/>
  <c r="K7" i="1"/>
  <c r="J7" i="1"/>
  <c r="H7" i="1"/>
  <c r="K11" i="1"/>
  <c r="J11" i="1"/>
  <c r="H11" i="1"/>
  <c r="K6" i="1"/>
  <c r="J6" i="1"/>
  <c r="H6" i="1"/>
  <c r="K2" i="1"/>
  <c r="J2" i="1"/>
  <c r="H2" i="1"/>
</calcChain>
</file>

<file path=xl/sharedStrings.xml><?xml version="1.0" encoding="utf-8"?>
<sst xmlns="http://schemas.openxmlformats.org/spreadsheetml/2006/main" count="136" uniqueCount="119">
  <si>
    <t>食物名</t>
    <rPh sb="0" eb="2">
      <t>ショクモツ</t>
    </rPh>
    <rPh sb="2" eb="3">
      <t>メイ</t>
    </rPh>
    <phoneticPr fontId="1"/>
  </si>
  <si>
    <t>単価</t>
    <rPh sb="0" eb="2">
      <t>タンカ</t>
    </rPh>
    <phoneticPr fontId="1"/>
  </si>
  <si>
    <t>タンパク/円</t>
    <rPh sb="5" eb="6">
      <t>エン</t>
    </rPh>
    <phoneticPr fontId="1"/>
  </si>
  <si>
    <t>脂肪/円</t>
    <rPh sb="0" eb="2">
      <t>シボウ</t>
    </rPh>
    <rPh sb="3" eb="4">
      <t>エン</t>
    </rPh>
    <phoneticPr fontId="1"/>
  </si>
  <si>
    <t>1日所要カロリー最低</t>
    <rPh sb="1" eb="2">
      <t>ニチ</t>
    </rPh>
    <rPh sb="2" eb="4">
      <t>ショヨウ</t>
    </rPh>
    <rPh sb="8" eb="10">
      <t>サイテイ</t>
    </rPh>
    <phoneticPr fontId="1"/>
  </si>
  <si>
    <t>1日所要カロリー理想</t>
    <rPh sb="1" eb="2">
      <t>ニチ</t>
    </rPh>
    <rPh sb="2" eb="4">
      <t>ショヨウ</t>
    </rPh>
    <rPh sb="8" eb="10">
      <t>リソウ</t>
    </rPh>
    <phoneticPr fontId="1"/>
  </si>
  <si>
    <t>1日所要タンパク質</t>
    <rPh sb="1" eb="2">
      <t>ニチ</t>
    </rPh>
    <rPh sb="2" eb="4">
      <t>ショヨウ</t>
    </rPh>
    <rPh sb="8" eb="9">
      <t>シツ</t>
    </rPh>
    <phoneticPr fontId="1"/>
  </si>
  <si>
    <t>アジ開き</t>
    <rPh sb="2" eb="3">
      <t>ヒラ</t>
    </rPh>
    <phoneticPr fontId="1"/>
  </si>
  <si>
    <t>サンマ開き</t>
    <rPh sb="3" eb="4">
      <t>ヒラ</t>
    </rPh>
    <phoneticPr fontId="1"/>
  </si>
  <si>
    <t>和牛カルビ</t>
    <rPh sb="0" eb="1">
      <t>ワ</t>
    </rPh>
    <rPh sb="1" eb="2">
      <t>ギュウ</t>
    </rPh>
    <phoneticPr fontId="1"/>
  </si>
  <si>
    <t>アメリカ牛カルビ</t>
    <rPh sb="4" eb="5">
      <t>ギュウ</t>
    </rPh>
    <phoneticPr fontId="1"/>
  </si>
  <si>
    <t>シャケ切身</t>
    <rPh sb="3" eb="5">
      <t>キリミ</t>
    </rPh>
    <phoneticPr fontId="1"/>
  </si>
  <si>
    <t>黒豚切落し</t>
    <rPh sb="0" eb="2">
      <t>クロブタ</t>
    </rPh>
    <rPh sb="2" eb="3">
      <t>キリ</t>
    </rPh>
    <rPh sb="3" eb="4">
      <t>オ</t>
    </rPh>
    <phoneticPr fontId="1"/>
  </si>
  <si>
    <t>サンマ1尾</t>
    <rPh sb="4" eb="5">
      <t>オ</t>
    </rPh>
    <phoneticPr fontId="1"/>
  </si>
  <si>
    <t>鶏むね</t>
    <rPh sb="0" eb="1">
      <t>トリ</t>
    </rPh>
    <phoneticPr fontId="1"/>
  </si>
  <si>
    <t>鶏もも</t>
    <rPh sb="0" eb="1">
      <t>トリ</t>
    </rPh>
    <phoneticPr fontId="1"/>
  </si>
  <si>
    <t>豚ロース</t>
    <rPh sb="0" eb="1">
      <t>ブタ</t>
    </rPh>
    <phoneticPr fontId="1"/>
  </si>
  <si>
    <t>アメリカ豚かたロース</t>
    <rPh sb="4" eb="5">
      <t>ブタ</t>
    </rPh>
    <phoneticPr fontId="1"/>
  </si>
  <si>
    <t>セブン 幕の内弁当</t>
    <rPh sb="4" eb="5">
      <t>マク</t>
    </rPh>
    <rPh sb="6" eb="7">
      <t>ウチ</t>
    </rPh>
    <rPh sb="7" eb="9">
      <t>ベントウ</t>
    </rPh>
    <phoneticPr fontId="1"/>
  </si>
  <si>
    <t>吉野家 牛丼並盛</t>
    <rPh sb="0" eb="3">
      <t>ヨシノヤ</t>
    </rPh>
    <rPh sb="4" eb="6">
      <t>ギュウドン</t>
    </rPh>
    <rPh sb="6" eb="8">
      <t>ナミモリ</t>
    </rPh>
    <phoneticPr fontId="1"/>
  </si>
  <si>
    <t>玄米10kg</t>
    <rPh sb="0" eb="2">
      <t>ゲンマイ</t>
    </rPh>
    <phoneticPr fontId="1"/>
  </si>
  <si>
    <t>白米10kg</t>
    <rPh sb="0" eb="2">
      <t>ハクマイ</t>
    </rPh>
    <phoneticPr fontId="1"/>
  </si>
  <si>
    <t>重量(g)</t>
    <rPh sb="0" eb="2">
      <t>ジュウリョウ</t>
    </rPh>
    <phoneticPr fontId="1"/>
  </si>
  <si>
    <t>kcal</t>
    <phoneticPr fontId="1"/>
  </si>
  <si>
    <t>タンパク(g)</t>
    <phoneticPr fontId="1"/>
  </si>
  <si>
    <t>脂肪(g)</t>
    <rPh sb="0" eb="2">
      <t>シボウ</t>
    </rPh>
    <phoneticPr fontId="1"/>
  </si>
  <si>
    <t>kcal/円</t>
    <rPh sb="5" eb="6">
      <t>エン</t>
    </rPh>
    <phoneticPr fontId="1"/>
  </si>
  <si>
    <t>強力粉10kg</t>
    <rPh sb="0" eb="3">
      <t>キョウリキコ</t>
    </rPh>
    <phoneticPr fontId="1"/>
  </si>
  <si>
    <t>全粒粉10kg</t>
    <rPh sb="0" eb="2">
      <t>ゼンリュウ</t>
    </rPh>
    <rPh sb="2" eb="3">
      <t>コ</t>
    </rPh>
    <phoneticPr fontId="1"/>
  </si>
  <si>
    <t>納豆3パック</t>
    <rPh sb="0" eb="2">
      <t>ナットウ</t>
    </rPh>
    <phoneticPr fontId="1"/>
  </si>
  <si>
    <t>絹ごし豆腐3丁</t>
    <rPh sb="0" eb="1">
      <t>キヌ</t>
    </rPh>
    <rPh sb="3" eb="5">
      <t>トウフ</t>
    </rPh>
    <rPh sb="6" eb="7">
      <t>チョウ</t>
    </rPh>
    <phoneticPr fontId="1"/>
  </si>
  <si>
    <t>牛乳1000ml</t>
    <rPh sb="0" eb="2">
      <t>ギュウニュウ</t>
    </rPh>
    <phoneticPr fontId="1"/>
  </si>
  <si>
    <t>タマゴ10個</t>
    <rPh sb="5" eb="6">
      <t>コ</t>
    </rPh>
    <phoneticPr fontId="1"/>
  </si>
  <si>
    <t>セブン ツナマヨおにぎり</t>
    <phoneticPr fontId="1"/>
  </si>
  <si>
    <t>やよい軒 サバ塩焼き定食</t>
    <rPh sb="3" eb="4">
      <t>ケン</t>
    </rPh>
    <rPh sb="7" eb="9">
      <t>シオヤ</t>
    </rPh>
    <rPh sb="10" eb="12">
      <t>テイショク</t>
    </rPh>
    <phoneticPr fontId="1"/>
  </si>
  <si>
    <t>セブン ビッグアメリカンドッグ</t>
    <phoneticPr fontId="1"/>
  </si>
  <si>
    <t>煮干し1kg</t>
    <rPh sb="0" eb="2">
      <t>ニボ</t>
    </rPh>
    <phoneticPr fontId="1"/>
  </si>
  <si>
    <t>http://www.tomizawa.co.jp/shop/r/r010106/</t>
  </si>
  <si>
    <t>イオン</t>
    <phoneticPr fontId="1"/>
  </si>
  <si>
    <t>イオン</t>
    <phoneticPr fontId="1"/>
  </si>
  <si>
    <t>http://www.tomizawa.co.jp/shop/r/r010102/</t>
  </si>
  <si>
    <t>ピアゴ</t>
    <phoneticPr fontId="1"/>
  </si>
  <si>
    <t>http://item.rakuten.co.jp/shincyan/10000008/</t>
  </si>
  <si>
    <t>http://item.rakuten.co.jp/ryouhin-monogatari/10000008/</t>
  </si>
  <si>
    <t>http://item.rakuten.co.jp/e-zakkokumai/oosuzu10kg/?scid=af_pc_etc&amp;sc2id=67889001</t>
  </si>
  <si>
    <t>大豆10kgカナダ産</t>
    <rPh sb="0" eb="2">
      <t>ダイズ</t>
    </rPh>
    <rPh sb="9" eb="10">
      <t>サン</t>
    </rPh>
    <phoneticPr fontId="1"/>
  </si>
  <si>
    <t>大豆10kg国産</t>
    <rPh sb="0" eb="2">
      <t>ダイズ</t>
    </rPh>
    <rPh sb="6" eb="8">
      <t>コクサン</t>
    </rPh>
    <phoneticPr fontId="1"/>
  </si>
  <si>
    <t>http://www.daimasu.net/SHOP/B017.html</t>
  </si>
  <si>
    <t>パスタ</t>
    <phoneticPr fontId="1"/>
  </si>
  <si>
    <t>食パン1斤</t>
    <rPh sb="0" eb="1">
      <t>ショク</t>
    </rPh>
    <rPh sb="4" eb="5">
      <t>キン</t>
    </rPh>
    <phoneticPr fontId="1"/>
  </si>
  <si>
    <t>スリーエフ スティックパン</t>
    <phoneticPr fontId="1"/>
  </si>
  <si>
    <t>イオン</t>
    <phoneticPr fontId="1"/>
  </si>
  <si>
    <t>豚ひき肉</t>
    <rPh sb="0" eb="1">
      <t>ブタ</t>
    </rPh>
    <rPh sb="3" eb="4">
      <t>ニク</t>
    </rPh>
    <phoneticPr fontId="1"/>
  </si>
  <si>
    <t>ヨーカドー特売</t>
    <rPh sb="5" eb="7">
      <t>トクバイ</t>
    </rPh>
    <phoneticPr fontId="1"/>
  </si>
  <si>
    <t>相鉄ローゼン</t>
    <rPh sb="0" eb="2">
      <t>ソウテツ</t>
    </rPh>
    <phoneticPr fontId="1"/>
  </si>
  <si>
    <t>塩サバ3枚</t>
    <rPh sb="0" eb="1">
      <t>シオ</t>
    </rPh>
    <rPh sb="4" eb="5">
      <t>マイ</t>
    </rPh>
    <phoneticPr fontId="1"/>
  </si>
  <si>
    <t>クリエイト 見切り品</t>
    <rPh sb="6" eb="8">
      <t>ミキ</t>
    </rPh>
    <rPh sb="9" eb="10">
      <t>ヒン</t>
    </rPh>
    <phoneticPr fontId="1"/>
  </si>
  <si>
    <t>http://www.netshousha.com/SHOP/1497/1501/list.html</t>
  </si>
  <si>
    <t>かつおたたき</t>
    <phoneticPr fontId="1"/>
  </si>
  <si>
    <t>炭水化物(g)</t>
    <rPh sb="0" eb="4">
      <t>タンスイカブツ</t>
    </rPh>
    <phoneticPr fontId="1"/>
  </si>
  <si>
    <t>炭水化物/円</t>
    <rPh sb="0" eb="4">
      <t>タンスイカブツ</t>
    </rPh>
    <rPh sb="5" eb="6">
      <t>エン</t>
    </rPh>
    <phoneticPr fontId="1"/>
  </si>
  <si>
    <t>サイゼリヤ ミラノ風ドリア</t>
    <rPh sb="9" eb="10">
      <t>フウ</t>
    </rPh>
    <phoneticPr fontId="1"/>
  </si>
  <si>
    <t>地元スーパー 特売</t>
    <rPh sb="0" eb="2">
      <t>ジモト</t>
    </rPh>
    <rPh sb="7" eb="9">
      <t>トクバイ</t>
    </rPh>
    <phoneticPr fontId="1"/>
  </si>
  <si>
    <t>脂肪依存度</t>
    <rPh sb="0" eb="2">
      <t>シボウ</t>
    </rPh>
    <rPh sb="2" eb="5">
      <t>イゾンド</t>
    </rPh>
    <phoneticPr fontId="1"/>
  </si>
  <si>
    <t>おから</t>
    <phoneticPr fontId="1"/>
  </si>
  <si>
    <t>ブログ情報</t>
    <rPh sb="3" eb="5">
      <t>ジョウホウ</t>
    </rPh>
    <phoneticPr fontId="1"/>
  </si>
  <si>
    <t>うどん3玉</t>
    <rPh sb="4" eb="5">
      <t>タマ</t>
    </rPh>
    <phoneticPr fontId="1"/>
  </si>
  <si>
    <t>大豆29.5kgアメリカ産</t>
    <rPh sb="0" eb="2">
      <t>ダイズ</t>
    </rPh>
    <rPh sb="12" eb="13">
      <t>サン</t>
    </rPh>
    <phoneticPr fontId="1"/>
  </si>
  <si>
    <t>http://item.rakuten.co.jp/kowakeya/beans-003/</t>
  </si>
  <si>
    <t>玄米(中米)10kg</t>
    <rPh sb="0" eb="2">
      <t>ゲンマイ</t>
    </rPh>
    <rPh sb="3" eb="4">
      <t>チュウ</t>
    </rPh>
    <rPh sb="4" eb="5">
      <t>コメ</t>
    </rPh>
    <phoneticPr fontId="1"/>
  </si>
  <si>
    <t>玄米(くず米)20kg</t>
    <rPh sb="0" eb="2">
      <t>ゲンマイ</t>
    </rPh>
    <rPh sb="5" eb="6">
      <t>マイ</t>
    </rPh>
    <phoneticPr fontId="1"/>
  </si>
  <si>
    <t>食物名</t>
    <rPh sb="0" eb="2">
      <t>ショクモツ</t>
    </rPh>
    <rPh sb="2" eb="3">
      <t>メイ</t>
    </rPh>
    <phoneticPr fontId="1"/>
  </si>
  <si>
    <t>kcal/円</t>
    <rPh sb="5" eb="6">
      <t>エン</t>
    </rPh>
    <phoneticPr fontId="1"/>
  </si>
  <si>
    <t>V.A/円</t>
    <rPh sb="4" eb="5">
      <t>エン</t>
    </rPh>
    <phoneticPr fontId="1"/>
  </si>
  <si>
    <t>V.B2/円</t>
    <rPh sb="5" eb="6">
      <t>エン</t>
    </rPh>
    <phoneticPr fontId="1"/>
  </si>
  <si>
    <t>V.B12/円</t>
    <rPh sb="6" eb="7">
      <t>エン</t>
    </rPh>
    <phoneticPr fontId="1"/>
  </si>
  <si>
    <t>V.C/円</t>
    <rPh sb="4" eb="5">
      <t>エン</t>
    </rPh>
    <phoneticPr fontId="1"/>
  </si>
  <si>
    <t>昆布</t>
    <rPh sb="0" eb="2">
      <t>コンブ</t>
    </rPh>
    <phoneticPr fontId="1"/>
  </si>
  <si>
    <t>ひじき</t>
    <phoneticPr fontId="1"/>
  </si>
  <si>
    <t>V.A(µg)</t>
    <phoneticPr fontId="1"/>
  </si>
  <si>
    <t>V.B2(mg)</t>
    <phoneticPr fontId="1"/>
  </si>
  <si>
    <t>大豆(アメリカ産)</t>
    <rPh sb="0" eb="2">
      <t>ダイズ</t>
    </rPh>
    <rPh sb="7" eb="8">
      <t>サン</t>
    </rPh>
    <phoneticPr fontId="1"/>
  </si>
  <si>
    <t>牛乳</t>
    <rPh sb="0" eb="2">
      <t>ギュウニュウ</t>
    </rPh>
    <phoneticPr fontId="1"/>
  </si>
  <si>
    <t>卵</t>
    <rPh sb="0" eb="1">
      <t>タマゴ</t>
    </rPh>
    <phoneticPr fontId="1"/>
  </si>
  <si>
    <t>V.C(mg)</t>
    <phoneticPr fontId="1"/>
  </si>
  <si>
    <t>にぼし</t>
    <phoneticPr fontId="1"/>
  </si>
  <si>
    <t>V.B12(µg)</t>
    <phoneticPr fontId="1"/>
  </si>
  <si>
    <t>(推奨量)</t>
    <rPh sb="1" eb="3">
      <t>スイショウ</t>
    </rPh>
    <rPh sb="3" eb="4">
      <t>リョウ</t>
    </rPh>
    <phoneticPr fontId="1"/>
  </si>
  <si>
    <t>ブラジル産鶏もも肉</t>
    <rPh sb="4" eb="5">
      <t>サン</t>
    </rPh>
    <rPh sb="5" eb="9">
      <t>トリモモニク</t>
    </rPh>
    <phoneticPr fontId="1"/>
  </si>
  <si>
    <t>ねぎ2本</t>
    <rPh sb="3" eb="4">
      <t>ホン</t>
    </rPh>
    <phoneticPr fontId="1"/>
  </si>
  <si>
    <t>にんじん1袋</t>
    <rPh sb="5" eb="6">
      <t>フクロ</t>
    </rPh>
    <phoneticPr fontId="1"/>
  </si>
  <si>
    <t>じゃがいも1袋</t>
    <rPh sb="6" eb="7">
      <t>フクロ</t>
    </rPh>
    <phoneticPr fontId="1"/>
  </si>
  <si>
    <t>たまねぎ1袋</t>
    <phoneticPr fontId="1"/>
  </si>
  <si>
    <t>キャベツ1個</t>
    <rPh sb="5" eb="6">
      <t>コ</t>
    </rPh>
    <phoneticPr fontId="1"/>
  </si>
  <si>
    <t>ピーマン1袋</t>
    <phoneticPr fontId="1"/>
  </si>
  <si>
    <t>もやし1袋</t>
    <rPh sb="4" eb="5">
      <t>フクロ</t>
    </rPh>
    <phoneticPr fontId="1"/>
  </si>
  <si>
    <t>豆苗1袋</t>
    <rPh sb="3" eb="4">
      <t>フクロ</t>
    </rPh>
    <phoneticPr fontId="1"/>
  </si>
  <si>
    <t>ほうれん草1束</t>
    <rPh sb="4" eb="5">
      <t>ソウ</t>
    </rPh>
    <rPh sb="6" eb="7">
      <t>タバ</t>
    </rPh>
    <phoneticPr fontId="1"/>
  </si>
  <si>
    <t>小松菜1束</t>
    <rPh sb="0" eb="3">
      <t>コマツナ</t>
    </rPh>
    <rPh sb="4" eb="5">
      <t>タバ</t>
    </rPh>
    <phoneticPr fontId="1"/>
  </si>
  <si>
    <t>はくさい1/4</t>
    <phoneticPr fontId="1"/>
  </si>
  <si>
    <t>大根1本</t>
    <rPh sb="0" eb="2">
      <t>ダイコン</t>
    </rPh>
    <rPh sb="3" eb="4">
      <t>ホン</t>
    </rPh>
    <phoneticPr fontId="1"/>
  </si>
  <si>
    <t>トマト4個</t>
    <rPh sb="4" eb="5">
      <t>コ</t>
    </rPh>
    <phoneticPr fontId="1"/>
  </si>
  <si>
    <t>さつまいも1本</t>
    <rPh sb="6" eb="7">
      <t>ホン</t>
    </rPh>
    <phoneticPr fontId="1"/>
  </si>
  <si>
    <t>かぼちゃ1/4</t>
    <phoneticPr fontId="1"/>
  </si>
  <si>
    <t>納豆</t>
    <rPh sb="0" eb="2">
      <t>ナットウ</t>
    </rPh>
    <phoneticPr fontId="1"/>
  </si>
  <si>
    <t>海苔10枚</t>
    <rPh sb="0" eb="2">
      <t>ノリ</t>
    </rPh>
    <rPh sb="4" eb="5">
      <t>マイ</t>
    </rPh>
    <phoneticPr fontId="1"/>
  </si>
  <si>
    <t>りんご1個</t>
    <rPh sb="4" eb="5">
      <t>コ</t>
    </rPh>
    <phoneticPr fontId="1"/>
  </si>
  <si>
    <t>みかん1袋</t>
    <rPh sb="4" eb="5">
      <t>フクロ</t>
    </rPh>
    <phoneticPr fontId="1"/>
  </si>
  <si>
    <t>レモン2個 アメリカ産</t>
    <rPh sb="4" eb="5">
      <t>コ</t>
    </rPh>
    <rPh sb="10" eb="11">
      <t>サン</t>
    </rPh>
    <phoneticPr fontId="1"/>
  </si>
  <si>
    <t>キウイ1個</t>
    <rPh sb="4" eb="5">
      <t>コ</t>
    </rPh>
    <phoneticPr fontId="1"/>
  </si>
  <si>
    <t>バナナ1房</t>
    <rPh sb="4" eb="5">
      <t>フサ</t>
    </rPh>
    <phoneticPr fontId="1"/>
  </si>
  <si>
    <t>ごま</t>
    <phoneticPr fontId="1"/>
  </si>
  <si>
    <t>フィッシュリバーオイル</t>
    <phoneticPr fontId="1"/>
  </si>
  <si>
    <t>ネイチャーメイドビタミンB2</t>
    <phoneticPr fontId="1"/>
  </si>
  <si>
    <t>魚肉ソーセージ</t>
    <rPh sb="0" eb="2">
      <t>ギョニク</t>
    </rPh>
    <phoneticPr fontId="1"/>
  </si>
  <si>
    <t>しじみ</t>
    <phoneticPr fontId="1"/>
  </si>
  <si>
    <t>さばみそ煮缶</t>
    <rPh sb="4" eb="5">
      <t>ニ</t>
    </rPh>
    <rPh sb="5" eb="6">
      <t>カン</t>
    </rPh>
    <phoneticPr fontId="1"/>
  </si>
  <si>
    <t>ネイチャーメイドビタミンB12</t>
    <phoneticPr fontId="1"/>
  </si>
  <si>
    <t>スズヨ美健 ビタミンC300g</t>
    <rPh sb="3" eb="5">
      <t>ビケン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</si>
</sst>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176" formatCode="#,##0_ "/>
    <numFmt numFmtId="177" formatCode="#,##0.00_ "/>
    <numFmt numFmtId="178" formatCode="#,##0_);[Red]\(#,##0\)"/>
    <numFmt numFmtId="179" formatCode="0.00_);[Red]\(0.00\)"/>
    <numFmt numFmtId="180" formatCode="#,##0.0_);[Red]\(#,##0.0\)"/>
    <numFmt numFmtId="181" formatCode="#,##0.000_ "/>
    <numFmt numFmtId="182" formatCode="&quot;¥&quot;#,##0_);\(&quot;¥&quot;#,##0\)"/>
    <numFmt numFmtId="184" formatCode="#,##0.00_);\(#,##0.00\)"/>
    <numFmt numFmtId="185" formatCode="0.000_ "/>
    <numFmt numFmtId="186" formatCode="#,##0_);\(#,##0\)"/>
    <numFmt numFmtId="187" formatCode="0.000;[Red]0.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5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0" fillId="3" borderId="0" xfId="0" applyNumberFormat="1" applyFill="1">
      <alignment vertical="center"/>
    </xf>
    <xf numFmtId="177" fontId="0" fillId="4" borderId="0" xfId="0" applyNumberFormat="1" applyFill="1">
      <alignment vertical="center"/>
    </xf>
    <xf numFmtId="179" fontId="0" fillId="2" borderId="0" xfId="0" applyNumberFormat="1" applyFill="1">
      <alignment vertical="center"/>
    </xf>
    <xf numFmtId="179" fontId="0" fillId="5" borderId="0" xfId="0" applyNumberFormat="1" applyFill="1">
      <alignment vertical="center"/>
    </xf>
    <xf numFmtId="179" fontId="0" fillId="3" borderId="0" xfId="0" applyNumberFormat="1" applyFill="1">
      <alignment vertical="center"/>
    </xf>
    <xf numFmtId="179" fontId="0" fillId="0" borderId="0" xfId="0" applyNumberFormat="1" applyFill="1">
      <alignment vertical="center"/>
    </xf>
    <xf numFmtId="5" fontId="0" fillId="0" borderId="0" xfId="0" applyNumberFormat="1" applyFill="1">
      <alignment vertical="center"/>
    </xf>
    <xf numFmtId="177" fontId="0" fillId="6" borderId="0" xfId="0" applyNumberFormat="1" applyFill="1">
      <alignment vertical="center"/>
    </xf>
    <xf numFmtId="180" fontId="0" fillId="0" borderId="0" xfId="0" applyNumberFormat="1">
      <alignment vertical="center"/>
    </xf>
    <xf numFmtId="181" fontId="0" fillId="0" borderId="0" xfId="0" applyNumberFormat="1" applyFill="1">
      <alignment vertical="center"/>
    </xf>
    <xf numFmtId="181" fontId="0" fillId="3" borderId="0" xfId="0" applyNumberFormat="1" applyFill="1">
      <alignment vertical="center"/>
    </xf>
    <xf numFmtId="181" fontId="0" fillId="4" borderId="0" xfId="0" applyNumberFormat="1" applyFill="1">
      <alignment vertical="center"/>
    </xf>
    <xf numFmtId="181" fontId="0" fillId="7" borderId="0" xfId="0" applyNumberFormat="1" applyFill="1">
      <alignment vertical="center"/>
    </xf>
    <xf numFmtId="181" fontId="0" fillId="2" borderId="0" xfId="0" applyNumberFormat="1" applyFill="1">
      <alignment vertical="center"/>
    </xf>
    <xf numFmtId="181" fontId="0" fillId="6" borderId="0" xfId="0" applyNumberFormat="1" applyFill="1">
      <alignment vertical="center"/>
    </xf>
    <xf numFmtId="179" fontId="0" fillId="4" borderId="0" xfId="0" applyNumberFormat="1" applyFill="1">
      <alignment vertical="center"/>
    </xf>
    <xf numFmtId="181" fontId="0" fillId="5" borderId="0" xfId="0" applyNumberFormat="1" applyFill="1">
      <alignment vertical="center"/>
    </xf>
    <xf numFmtId="10" fontId="0" fillId="0" borderId="0" xfId="0" applyNumberFormat="1" applyFill="1">
      <alignment vertical="center"/>
    </xf>
    <xf numFmtId="10" fontId="0" fillId="3" borderId="0" xfId="0" applyNumberFormat="1" applyFill="1">
      <alignment vertical="center"/>
    </xf>
    <xf numFmtId="10" fontId="0" fillId="4" borderId="0" xfId="0" applyNumberFormat="1" applyFill="1">
      <alignment vertical="center"/>
    </xf>
    <xf numFmtId="10" fontId="0" fillId="7" borderId="0" xfId="0" applyNumberFormat="1" applyFill="1">
      <alignment vertical="center"/>
    </xf>
    <xf numFmtId="10" fontId="0" fillId="2" borderId="0" xfId="0" applyNumberFormat="1" applyFill="1">
      <alignment vertical="center"/>
    </xf>
    <xf numFmtId="177" fontId="0" fillId="8" borderId="0" xfId="0" applyNumberFormat="1" applyFill="1">
      <alignment vertical="center"/>
    </xf>
    <xf numFmtId="181" fontId="0" fillId="8" borderId="0" xfId="0" applyNumberFormat="1" applyFill="1">
      <alignment vertical="center"/>
    </xf>
    <xf numFmtId="182" fontId="0" fillId="0" borderId="0" xfId="0" applyNumberFormat="1">
      <alignment vertical="center"/>
    </xf>
    <xf numFmtId="184" fontId="0" fillId="0" borderId="0" xfId="0" applyNumberFormat="1">
      <alignment vertical="center"/>
    </xf>
    <xf numFmtId="185" fontId="0" fillId="0" borderId="0" xfId="0" applyNumberFormat="1">
      <alignment vertical="center"/>
    </xf>
    <xf numFmtId="186" fontId="0" fillId="0" borderId="0" xfId="0" applyNumberFormat="1">
      <alignment vertical="center"/>
    </xf>
    <xf numFmtId="187" fontId="0" fillId="0" borderId="0" xfId="0" applyNumberFormat="1">
      <alignment vertical="center"/>
    </xf>
    <xf numFmtId="185" fontId="0" fillId="3" borderId="0" xfId="0" applyNumberFormat="1" applyFill="1">
      <alignment vertical="center"/>
    </xf>
    <xf numFmtId="185" fontId="0" fillId="4" borderId="0" xfId="0" applyNumberFormat="1" applyFill="1">
      <alignment vertical="center"/>
    </xf>
    <xf numFmtId="187" fontId="0" fillId="3" borderId="0" xfId="0" applyNumberFormat="1" applyFill="1">
      <alignment vertical="center"/>
    </xf>
    <xf numFmtId="187" fontId="0" fillId="4" borderId="0" xfId="0" applyNumberFormat="1" applyFill="1">
      <alignment vertical="center"/>
    </xf>
    <xf numFmtId="185" fontId="0" fillId="8" borderId="0" xfId="0" applyNumberFormat="1" applyFill="1">
      <alignment vertical="center"/>
    </xf>
    <xf numFmtId="187" fontId="0" fillId="0" borderId="0" xfId="0" applyNumberFormat="1" applyFill="1">
      <alignment vertical="center"/>
    </xf>
    <xf numFmtId="184" fontId="0" fillId="3" borderId="0" xfId="0" applyNumberFormat="1" applyFill="1">
      <alignment vertical="center"/>
    </xf>
    <xf numFmtId="184" fontId="0" fillId="4" borderId="0" xfId="0" applyNumberFormat="1" applyFill="1">
      <alignment vertical="center"/>
    </xf>
    <xf numFmtId="185" fontId="0" fillId="0" borderId="0" xfId="0" applyNumberFormat="1" applyFill="1">
      <alignment vertical="center"/>
    </xf>
    <xf numFmtId="187" fontId="0" fillId="8" borderId="0" xfId="0" applyNumberFormat="1" applyFill="1">
      <alignment vertical="center"/>
    </xf>
    <xf numFmtId="184" fontId="0" fillId="0" borderId="0" xfId="0" applyNumberFormat="1" applyFill="1">
      <alignment vertical="center"/>
    </xf>
  </cellXfs>
  <cellStyles count="1"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55" workbookViewId="0">
      <selection activeCell="A61" sqref="A61"/>
    </sheetView>
  </sheetViews>
  <sheetFormatPr defaultRowHeight="13.5" x14ac:dyDescent="0.15"/>
  <cols>
    <col min="1" max="1" width="22.875" customWidth="1"/>
    <col min="5" max="5" width="10" customWidth="1"/>
    <col min="6" max="6" width="9.125" customWidth="1"/>
    <col min="7" max="7" width="9.75" customWidth="1"/>
    <col min="9" max="9" width="10.75" customWidth="1"/>
    <col min="10" max="10" width="10.875" bestFit="1" customWidth="1"/>
    <col min="12" max="12" width="12.625" customWidth="1"/>
  </cols>
  <sheetData>
    <row r="1" spans="1:13" x14ac:dyDescent="0.15">
      <c r="A1" t="s">
        <v>0</v>
      </c>
      <c r="B1" t="s">
        <v>1</v>
      </c>
      <c r="C1" t="s">
        <v>22</v>
      </c>
      <c r="D1" t="s">
        <v>23</v>
      </c>
      <c r="E1" t="s">
        <v>59</v>
      </c>
      <c r="F1" t="s">
        <v>24</v>
      </c>
      <c r="G1" t="s">
        <v>25</v>
      </c>
      <c r="H1" t="s">
        <v>26</v>
      </c>
      <c r="I1" t="s">
        <v>60</v>
      </c>
      <c r="J1" t="s">
        <v>2</v>
      </c>
      <c r="K1" t="s">
        <v>3</v>
      </c>
      <c r="L1" t="s">
        <v>63</v>
      </c>
    </row>
    <row r="2" spans="1:13" x14ac:dyDescent="0.15">
      <c r="A2" t="s">
        <v>20</v>
      </c>
      <c r="B2" s="1">
        <v>2500</v>
      </c>
      <c r="C2" s="2">
        <v>10000</v>
      </c>
      <c r="D2" s="2">
        <v>35000</v>
      </c>
      <c r="E2" s="16">
        <v>7380</v>
      </c>
      <c r="F2" s="16">
        <v>680</v>
      </c>
      <c r="G2" s="16">
        <v>270</v>
      </c>
      <c r="H2" s="8">
        <f>D2/B2</f>
        <v>14</v>
      </c>
      <c r="I2" s="18">
        <f>E2/B2</f>
        <v>2.952</v>
      </c>
      <c r="J2" s="7">
        <f>F2/B2</f>
        <v>0.27200000000000002</v>
      </c>
      <c r="K2" s="7">
        <f>G2/B2</f>
        <v>0.108</v>
      </c>
      <c r="L2" s="25">
        <f>G2*9/D2</f>
        <v>6.9428571428571423E-2</v>
      </c>
      <c r="M2" t="s">
        <v>42</v>
      </c>
    </row>
    <row r="3" spans="1:13" x14ac:dyDescent="0.15">
      <c r="A3" t="s">
        <v>69</v>
      </c>
      <c r="B3" s="1">
        <v>1750</v>
      </c>
      <c r="C3" s="2">
        <v>10000</v>
      </c>
      <c r="D3" s="2">
        <f>35000*0.95</f>
        <v>33250</v>
      </c>
      <c r="E3" s="16">
        <f>7380*0.95</f>
        <v>7011</v>
      </c>
      <c r="F3" s="16">
        <f>680*0.95</f>
        <v>646</v>
      </c>
      <c r="G3" s="16">
        <f>270*0.95</f>
        <v>256.5</v>
      </c>
      <c r="H3" s="30">
        <f>D3/B3</f>
        <v>19</v>
      </c>
      <c r="I3" s="31">
        <f>E3/B3</f>
        <v>4.0062857142857142</v>
      </c>
      <c r="J3" s="30">
        <f>F3/B3</f>
        <v>0.36914285714285716</v>
      </c>
      <c r="K3" s="30">
        <f>G3/B3</f>
        <v>0.14657142857142857</v>
      </c>
      <c r="L3" s="25">
        <f>G3*9/D3</f>
        <v>6.9428571428571423E-2</v>
      </c>
      <c r="M3" t="s">
        <v>42</v>
      </c>
    </row>
    <row r="4" spans="1:13" x14ac:dyDescent="0.15">
      <c r="A4" t="s">
        <v>70</v>
      </c>
      <c r="B4" s="1">
        <v>1600</v>
      </c>
      <c r="C4" s="2">
        <v>20000</v>
      </c>
      <c r="D4" s="2">
        <f>35000*0.85*2</f>
        <v>59500</v>
      </c>
      <c r="E4" s="16">
        <f>7380*0.85*2</f>
        <v>12546</v>
      </c>
      <c r="F4" s="16">
        <f>680*0.85*2</f>
        <v>1156</v>
      </c>
      <c r="G4" s="16">
        <f>270*0.85*2</f>
        <v>459</v>
      </c>
      <c r="H4" s="30">
        <f>D4/B4</f>
        <v>37.1875</v>
      </c>
      <c r="I4" s="31">
        <f>E4/B4</f>
        <v>7.8412499999999996</v>
      </c>
      <c r="J4" s="30">
        <f>F4/B4</f>
        <v>0.72250000000000003</v>
      </c>
      <c r="K4" s="30">
        <f>G4/B4</f>
        <v>0.28687499999999999</v>
      </c>
      <c r="L4" s="25">
        <f>G4*9/D4</f>
        <v>6.9428571428571423E-2</v>
      </c>
    </row>
    <row r="5" spans="1:13" x14ac:dyDescent="0.15">
      <c r="A5" t="s">
        <v>21</v>
      </c>
      <c r="B5" s="1">
        <v>1500</v>
      </c>
      <c r="C5" s="2">
        <v>10000</v>
      </c>
      <c r="D5" s="2">
        <v>35600</v>
      </c>
      <c r="E5" s="16">
        <v>7710</v>
      </c>
      <c r="F5" s="16">
        <v>610</v>
      </c>
      <c r="G5" s="16">
        <v>90</v>
      </c>
      <c r="H5" s="9">
        <f>D5/B5</f>
        <v>23.733333333333334</v>
      </c>
      <c r="I5" s="19">
        <f>E5/B5</f>
        <v>5.14</v>
      </c>
      <c r="J5" s="7">
        <f>F5/B5</f>
        <v>0.40666666666666668</v>
      </c>
      <c r="K5" s="6">
        <f>G5/B5</f>
        <v>0.06</v>
      </c>
      <c r="L5" s="28">
        <f>G5*9/D5</f>
        <v>2.2752808988764046E-2</v>
      </c>
      <c r="M5" t="s">
        <v>43</v>
      </c>
    </row>
    <row r="6" spans="1:13" x14ac:dyDescent="0.15">
      <c r="A6" t="s">
        <v>49</v>
      </c>
      <c r="B6" s="14">
        <v>63</v>
      </c>
      <c r="C6" s="2">
        <v>350</v>
      </c>
      <c r="D6" s="2">
        <v>950</v>
      </c>
      <c r="E6" s="16">
        <v>163.44999999999999</v>
      </c>
      <c r="F6" s="16">
        <v>33.479999999999997</v>
      </c>
      <c r="G6" s="16">
        <v>15.84</v>
      </c>
      <c r="H6" s="8">
        <f>D6/B6</f>
        <v>15.079365079365079</v>
      </c>
      <c r="I6" s="18">
        <f>E6/B6</f>
        <v>2.5944444444444441</v>
      </c>
      <c r="J6" s="8">
        <f>F6/B6</f>
        <v>0.53142857142857136</v>
      </c>
      <c r="K6" s="8">
        <f>G6/B6</f>
        <v>0.25142857142857145</v>
      </c>
      <c r="L6" s="25">
        <f>G6*9/D6</f>
        <v>0.15006315789473684</v>
      </c>
      <c r="M6" t="s">
        <v>56</v>
      </c>
    </row>
    <row r="7" spans="1:13" x14ac:dyDescent="0.15">
      <c r="A7" t="s">
        <v>48</v>
      </c>
      <c r="B7" s="1">
        <v>213</v>
      </c>
      <c r="C7" s="4">
        <v>1000</v>
      </c>
      <c r="D7" s="4">
        <v>3730</v>
      </c>
      <c r="E7" s="16">
        <v>720</v>
      </c>
      <c r="F7" s="16">
        <v>130</v>
      </c>
      <c r="G7" s="16">
        <v>22.5</v>
      </c>
      <c r="H7" s="8">
        <f>D7/B7</f>
        <v>17.511737089201876</v>
      </c>
      <c r="I7" s="18">
        <f>E7/B7</f>
        <v>3.380281690140845</v>
      </c>
      <c r="J7" s="8">
        <f>F7/B7</f>
        <v>0.61032863849765262</v>
      </c>
      <c r="K7" s="3">
        <f>G7/B7</f>
        <v>0.10563380281690141</v>
      </c>
      <c r="L7" s="29">
        <f>G7*9/D7</f>
        <v>5.4289544235924934E-2</v>
      </c>
      <c r="M7" t="s">
        <v>62</v>
      </c>
    </row>
    <row r="8" spans="1:13" x14ac:dyDescent="0.15">
      <c r="A8" t="s">
        <v>66</v>
      </c>
      <c r="B8" s="1">
        <v>95</v>
      </c>
      <c r="C8" s="4">
        <v>690</v>
      </c>
      <c r="D8" s="4">
        <v>726</v>
      </c>
      <c r="E8" s="16">
        <v>149</v>
      </c>
      <c r="F8" s="16">
        <v>18</v>
      </c>
      <c r="G8" s="16">
        <v>2.76</v>
      </c>
      <c r="H8" s="7">
        <f>D8/B8</f>
        <v>7.6421052631578945</v>
      </c>
      <c r="I8" s="17">
        <f>E8/B8</f>
        <v>1.5684210526315789</v>
      </c>
      <c r="J8" s="7">
        <f>F8/B8</f>
        <v>0.18947368421052632</v>
      </c>
      <c r="K8" s="3">
        <f>G8/B8</f>
        <v>2.9052631578947365E-2</v>
      </c>
      <c r="L8" s="29">
        <f>G8*9/D8</f>
        <v>3.4214876033057846E-2</v>
      </c>
      <c r="M8" t="s">
        <v>53</v>
      </c>
    </row>
    <row r="9" spans="1:13" x14ac:dyDescent="0.15">
      <c r="A9" t="s">
        <v>27</v>
      </c>
      <c r="B9" s="1">
        <v>2550</v>
      </c>
      <c r="C9" s="4">
        <v>10000</v>
      </c>
      <c r="D9" s="4">
        <v>36600</v>
      </c>
      <c r="E9" s="16">
        <v>7160</v>
      </c>
      <c r="F9" s="16">
        <v>1170</v>
      </c>
      <c r="G9" s="16">
        <v>180</v>
      </c>
      <c r="H9" s="8">
        <f>D9/B9</f>
        <v>14.352941176470589</v>
      </c>
      <c r="I9" s="18">
        <f>E9/B9</f>
        <v>2.8078431372549018</v>
      </c>
      <c r="J9" s="8">
        <f>F9/B9</f>
        <v>0.45882352941176469</v>
      </c>
      <c r="K9" s="7">
        <f>G9/B9</f>
        <v>7.0588235294117646E-2</v>
      </c>
      <c r="L9" s="29">
        <f>G9*9/D9</f>
        <v>4.4262295081967211E-2</v>
      </c>
      <c r="M9" t="s">
        <v>40</v>
      </c>
    </row>
    <row r="10" spans="1:13" x14ac:dyDescent="0.15">
      <c r="A10" t="s">
        <v>28</v>
      </c>
      <c r="B10" s="1">
        <v>2766</v>
      </c>
      <c r="C10" s="4">
        <v>10000</v>
      </c>
      <c r="D10" s="4">
        <v>32800</v>
      </c>
      <c r="E10" s="16">
        <v>6820</v>
      </c>
      <c r="F10" s="16">
        <v>1280</v>
      </c>
      <c r="G10" s="16">
        <v>290</v>
      </c>
      <c r="H10" s="7">
        <f>D10/B10</f>
        <v>11.858279103398409</v>
      </c>
      <c r="I10" s="17">
        <f>E10/B10</f>
        <v>2.4656543745480839</v>
      </c>
      <c r="J10" s="8">
        <f>F10/B10</f>
        <v>0.46276211135213302</v>
      </c>
      <c r="K10" s="7">
        <f>G10/B10</f>
        <v>0.10484454085321765</v>
      </c>
      <c r="L10" s="25">
        <f>G10*9/D10</f>
        <v>7.9573170731707318E-2</v>
      </c>
      <c r="M10" t="s">
        <v>37</v>
      </c>
    </row>
    <row r="11" spans="1:13" x14ac:dyDescent="0.15">
      <c r="A11" t="s">
        <v>46</v>
      </c>
      <c r="B11" s="1">
        <v>4310</v>
      </c>
      <c r="C11" s="2">
        <v>10000</v>
      </c>
      <c r="D11" s="2">
        <v>41700</v>
      </c>
      <c r="E11" s="16">
        <v>2820</v>
      </c>
      <c r="F11" s="16">
        <v>3530</v>
      </c>
      <c r="G11" s="16">
        <v>1900</v>
      </c>
      <c r="H11" s="7">
        <f>D11/B11</f>
        <v>9.6751740139211133</v>
      </c>
      <c r="I11" s="17">
        <f>E11/B11</f>
        <v>0.654292343387471</v>
      </c>
      <c r="J11" s="9">
        <f>F11/B11</f>
        <v>0.81902552204176338</v>
      </c>
      <c r="K11" s="9">
        <f>G11/B11</f>
        <v>0.44083526682134572</v>
      </c>
      <c r="L11" s="25">
        <f>G11*9/D11</f>
        <v>0.41007194244604317</v>
      </c>
      <c r="M11" t="s">
        <v>44</v>
      </c>
    </row>
    <row r="12" spans="1:13" x14ac:dyDescent="0.15">
      <c r="A12" t="s">
        <v>45</v>
      </c>
      <c r="B12" s="1">
        <v>3150</v>
      </c>
      <c r="C12" s="2">
        <v>10000</v>
      </c>
      <c r="D12" s="2">
        <v>41700</v>
      </c>
      <c r="E12" s="16">
        <v>2820</v>
      </c>
      <c r="F12" s="16">
        <v>3530</v>
      </c>
      <c r="G12" s="16">
        <v>1900</v>
      </c>
      <c r="H12" s="15">
        <f>D12/B12</f>
        <v>13.238095238095237</v>
      </c>
      <c r="I12" s="22">
        <f>E12/B12</f>
        <v>0.89523809523809528</v>
      </c>
      <c r="J12" s="15">
        <f>F12/B12</f>
        <v>1.1206349206349207</v>
      </c>
      <c r="K12" s="15">
        <f>G12/B12</f>
        <v>0.60317460317460314</v>
      </c>
      <c r="L12" s="25">
        <f>G12*9/D12</f>
        <v>0.41007194244604317</v>
      </c>
      <c r="M12" t="s">
        <v>47</v>
      </c>
    </row>
    <row r="13" spans="1:13" x14ac:dyDescent="0.15">
      <c r="A13" t="s">
        <v>67</v>
      </c>
      <c r="B13" s="1">
        <v>6700</v>
      </c>
      <c r="C13" s="2">
        <v>29500</v>
      </c>
      <c r="D13" s="2">
        <f>41700*2.95</f>
        <v>123015.00000000001</v>
      </c>
      <c r="E13" s="16">
        <f>2000*2.95</f>
        <v>5900</v>
      </c>
      <c r="F13" s="16">
        <f>4500*2.95</f>
        <v>13275</v>
      </c>
      <c r="G13" s="16">
        <f>1930*2.95</f>
        <v>5693.5</v>
      </c>
      <c r="H13" s="15">
        <f>D13/B13</f>
        <v>18.360447761194031</v>
      </c>
      <c r="I13" s="22">
        <f>E13/B13</f>
        <v>0.88059701492537312</v>
      </c>
      <c r="J13" s="15">
        <f>F13/B13</f>
        <v>1.9813432835820894</v>
      </c>
      <c r="K13" s="15">
        <f>G13/B13</f>
        <v>0.84977611940298503</v>
      </c>
      <c r="L13" s="25">
        <f>G13*9/D13</f>
        <v>0.41654676258992801</v>
      </c>
      <c r="M13" t="s">
        <v>68</v>
      </c>
    </row>
    <row r="14" spans="1:13" x14ac:dyDescent="0.15">
      <c r="A14" t="s">
        <v>29</v>
      </c>
      <c r="B14" s="1">
        <v>64</v>
      </c>
      <c r="C14" s="4">
        <v>150</v>
      </c>
      <c r="D14" s="4">
        <v>300</v>
      </c>
      <c r="E14" s="16">
        <v>18.149999999999999</v>
      </c>
      <c r="F14" s="16">
        <v>24.75</v>
      </c>
      <c r="G14" s="16">
        <v>15</v>
      </c>
      <c r="H14" s="5">
        <f>D14/B14</f>
        <v>4.6875</v>
      </c>
      <c r="I14" s="17">
        <f>E14/B14</f>
        <v>0.28359374999999998</v>
      </c>
      <c r="J14" s="5">
        <f>F14/B14</f>
        <v>0.38671875</v>
      </c>
      <c r="K14" s="13">
        <f>G14/B14</f>
        <v>0.234375</v>
      </c>
      <c r="L14" s="25">
        <f>G14*9/D14</f>
        <v>0.45</v>
      </c>
      <c r="M14" t="s">
        <v>39</v>
      </c>
    </row>
    <row r="15" spans="1:13" x14ac:dyDescent="0.15">
      <c r="A15" t="s">
        <v>30</v>
      </c>
      <c r="B15" s="1">
        <v>105</v>
      </c>
      <c r="C15" s="4">
        <v>450</v>
      </c>
      <c r="D15" s="4">
        <v>252</v>
      </c>
      <c r="E15" s="16">
        <v>9</v>
      </c>
      <c r="F15" s="16">
        <v>22.05</v>
      </c>
      <c r="G15" s="16">
        <v>13.5</v>
      </c>
      <c r="H15" s="5">
        <f>D15/B15</f>
        <v>2.4</v>
      </c>
      <c r="I15" s="17">
        <f>E15/B15</f>
        <v>8.5714285714285715E-2</v>
      </c>
      <c r="J15" s="5">
        <f>F15/B15</f>
        <v>0.21000000000000002</v>
      </c>
      <c r="K15" s="5">
        <f>G15/B15</f>
        <v>0.12857142857142856</v>
      </c>
      <c r="L15" s="25">
        <f>G15*9/D15</f>
        <v>0.48214285714285715</v>
      </c>
      <c r="M15" t="s">
        <v>38</v>
      </c>
    </row>
    <row r="16" spans="1:13" x14ac:dyDescent="0.15">
      <c r="A16" t="s">
        <v>64</v>
      </c>
      <c r="B16" s="1">
        <v>100</v>
      </c>
      <c r="C16" s="4">
        <v>500</v>
      </c>
      <c r="D16" s="4">
        <v>555</v>
      </c>
      <c r="E16" s="16">
        <v>69</v>
      </c>
      <c r="F16" s="16">
        <v>30.5</v>
      </c>
      <c r="G16" s="16">
        <v>18</v>
      </c>
      <c r="H16" s="5">
        <f>D16/B16</f>
        <v>5.55</v>
      </c>
      <c r="I16" s="17">
        <f>E16/B16</f>
        <v>0.69</v>
      </c>
      <c r="J16" s="5">
        <f>F16/B16</f>
        <v>0.30499999999999999</v>
      </c>
      <c r="K16" s="5">
        <f>G16/B16</f>
        <v>0.18</v>
      </c>
      <c r="L16" s="25">
        <f>G16*9/D16</f>
        <v>0.29189189189189191</v>
      </c>
      <c r="M16" t="s">
        <v>65</v>
      </c>
    </row>
    <row r="17" spans="1:13" x14ac:dyDescent="0.15">
      <c r="A17" t="s">
        <v>31</v>
      </c>
      <c r="B17" s="1">
        <v>149</v>
      </c>
      <c r="C17" s="4">
        <v>1030</v>
      </c>
      <c r="D17" s="4">
        <v>690</v>
      </c>
      <c r="E17" s="16">
        <v>49.44</v>
      </c>
      <c r="F17" s="16">
        <v>33.99</v>
      </c>
      <c r="G17" s="16">
        <v>39.14</v>
      </c>
      <c r="H17" s="5">
        <f>D17/B17</f>
        <v>4.6308724832214763</v>
      </c>
      <c r="I17" s="17">
        <f>E17/B17</f>
        <v>0.33181208053691275</v>
      </c>
      <c r="J17" s="5">
        <f>F17/B17</f>
        <v>0.22812080536912754</v>
      </c>
      <c r="K17" s="12">
        <f>G17/B17</f>
        <v>0.26268456375838928</v>
      </c>
      <c r="L17" s="25">
        <f>G17*9/D17</f>
        <v>0.51052173913043475</v>
      </c>
      <c r="M17" t="s">
        <v>41</v>
      </c>
    </row>
    <row r="18" spans="1:13" x14ac:dyDescent="0.15">
      <c r="A18" t="s">
        <v>32</v>
      </c>
      <c r="B18" s="1">
        <v>149</v>
      </c>
      <c r="C18" s="4">
        <v>600</v>
      </c>
      <c r="D18" s="4">
        <v>906</v>
      </c>
      <c r="E18" s="16">
        <v>1.8</v>
      </c>
      <c r="F18" s="16">
        <v>73.8</v>
      </c>
      <c r="G18" s="16">
        <v>61.8</v>
      </c>
      <c r="H18" s="5">
        <f>D18/B18</f>
        <v>6.0805369127516782</v>
      </c>
      <c r="I18" s="17">
        <f>E18/B18</f>
        <v>1.2080536912751677E-2</v>
      </c>
      <c r="J18" s="12">
        <f>F18/B18</f>
        <v>0.49530201342281877</v>
      </c>
      <c r="K18" s="12">
        <f>G18/B18</f>
        <v>0.41476510067114092</v>
      </c>
      <c r="L18" s="25">
        <f>G18*9/D18</f>
        <v>0.61390728476821188</v>
      </c>
      <c r="M18" t="s">
        <v>53</v>
      </c>
    </row>
    <row r="19" spans="1:13" x14ac:dyDescent="0.15">
      <c r="A19" t="s">
        <v>7</v>
      </c>
      <c r="B19" s="1">
        <v>106</v>
      </c>
      <c r="C19" s="4">
        <v>78</v>
      </c>
      <c r="D19" s="4">
        <v>172</v>
      </c>
      <c r="E19" s="16">
        <v>0.08</v>
      </c>
      <c r="F19" s="16">
        <v>19.190000000000001</v>
      </c>
      <c r="G19" s="16">
        <v>9.59</v>
      </c>
      <c r="H19" s="13">
        <f>D19/B19</f>
        <v>1.6226415094339623</v>
      </c>
      <c r="I19" s="21">
        <f>E19/B19</f>
        <v>7.5471698113207543E-4</v>
      </c>
      <c r="J19" s="5">
        <f>F19/B19</f>
        <v>0.18103773584905661</v>
      </c>
      <c r="K19" s="5">
        <f>G19/B19</f>
        <v>9.0471698113207544E-2</v>
      </c>
      <c r="L19" s="25">
        <f>G19*9/D19</f>
        <v>0.50180232558139537</v>
      </c>
      <c r="M19" t="s">
        <v>39</v>
      </c>
    </row>
    <row r="20" spans="1:13" x14ac:dyDescent="0.15">
      <c r="A20" t="s">
        <v>8</v>
      </c>
      <c r="B20" s="1">
        <v>106</v>
      </c>
      <c r="C20" s="4">
        <v>69</v>
      </c>
      <c r="D20" s="4">
        <v>214</v>
      </c>
      <c r="E20" s="16">
        <v>7.0000000000000007E-2</v>
      </c>
      <c r="F20" s="16">
        <v>13</v>
      </c>
      <c r="G20" s="16">
        <v>17</v>
      </c>
      <c r="H20" s="5">
        <f>D20/B20</f>
        <v>2.0188679245283021</v>
      </c>
      <c r="I20" s="21">
        <f>E20/B20</f>
        <v>6.6037735849056609E-4</v>
      </c>
      <c r="J20" s="5">
        <f>F20/B20</f>
        <v>0.12264150943396226</v>
      </c>
      <c r="K20" s="5">
        <f>G20/B20</f>
        <v>0.16037735849056603</v>
      </c>
      <c r="L20" s="26">
        <f>G20*9/D20</f>
        <v>0.71495327102803741</v>
      </c>
      <c r="M20" t="s">
        <v>38</v>
      </c>
    </row>
    <row r="21" spans="1:13" x14ac:dyDescent="0.15">
      <c r="A21" t="s">
        <v>13</v>
      </c>
      <c r="B21" s="1">
        <v>138</v>
      </c>
      <c r="C21" s="4">
        <v>69</v>
      </c>
      <c r="D21" s="4">
        <v>214</v>
      </c>
      <c r="E21" s="16">
        <v>7.0000000000000007E-2</v>
      </c>
      <c r="F21" s="16">
        <v>12.77</v>
      </c>
      <c r="G21" s="16">
        <v>16.97</v>
      </c>
      <c r="H21" s="10">
        <f>D21/B21</f>
        <v>1.5507246376811594</v>
      </c>
      <c r="I21" s="21">
        <f>E21/B21</f>
        <v>5.0724637681159423E-4</v>
      </c>
      <c r="J21" s="10">
        <f>F21/B21</f>
        <v>9.2536231884057962E-2</v>
      </c>
      <c r="K21" s="5">
        <f>G21/B21</f>
        <v>0.12297101449275362</v>
      </c>
      <c r="L21" s="26">
        <f>G21*9/D21</f>
        <v>0.71369158878504668</v>
      </c>
      <c r="M21" t="s">
        <v>39</v>
      </c>
    </row>
    <row r="22" spans="1:13" x14ac:dyDescent="0.15">
      <c r="A22" t="s">
        <v>11</v>
      </c>
      <c r="B22" s="1">
        <v>105</v>
      </c>
      <c r="C22" s="4">
        <v>100</v>
      </c>
      <c r="D22" s="4">
        <v>133</v>
      </c>
      <c r="E22" s="16">
        <v>0.1</v>
      </c>
      <c r="F22" s="16">
        <v>22.3</v>
      </c>
      <c r="G22" s="16">
        <v>4.0999999999999996</v>
      </c>
      <c r="H22" s="10">
        <f>D22/B22</f>
        <v>1.2666666666666666</v>
      </c>
      <c r="I22" s="21">
        <f>E22/B22</f>
        <v>9.5238095238095238E-4</v>
      </c>
      <c r="J22" s="5">
        <f>F22/B22</f>
        <v>0.21238095238095239</v>
      </c>
      <c r="K22" s="10">
        <f>G22/B22</f>
        <v>3.9047619047619046E-2</v>
      </c>
      <c r="L22" s="25">
        <f>G22*9/D22</f>
        <v>0.27744360902255638</v>
      </c>
      <c r="M22" t="s">
        <v>39</v>
      </c>
    </row>
    <row r="23" spans="1:13" x14ac:dyDescent="0.15">
      <c r="A23" t="s">
        <v>55</v>
      </c>
      <c r="B23" s="1">
        <v>322</v>
      </c>
      <c r="C23" s="4">
        <v>288</v>
      </c>
      <c r="D23" s="4">
        <v>582</v>
      </c>
      <c r="E23" s="16">
        <v>0.86</v>
      </c>
      <c r="F23" s="16">
        <v>59.61</v>
      </c>
      <c r="G23" s="16">
        <v>34.86</v>
      </c>
      <c r="H23" s="13">
        <f>D23/B23</f>
        <v>1.8074534161490683</v>
      </c>
      <c r="I23" s="21">
        <f>E23/B23</f>
        <v>2.6708074534161491E-3</v>
      </c>
      <c r="J23" s="5">
        <f>F23/B23</f>
        <v>0.18512422360248448</v>
      </c>
      <c r="K23" s="13">
        <f>G23/B23</f>
        <v>0.1082608695652174</v>
      </c>
      <c r="L23" s="25">
        <f>G23*9/D23</f>
        <v>0.53907216494845367</v>
      </c>
      <c r="M23" t="s">
        <v>54</v>
      </c>
    </row>
    <row r="24" spans="1:13" x14ac:dyDescent="0.15">
      <c r="A24" t="s">
        <v>36</v>
      </c>
      <c r="B24" s="1">
        <v>1400</v>
      </c>
      <c r="C24" s="4">
        <v>1000</v>
      </c>
      <c r="D24" s="4">
        <v>3320</v>
      </c>
      <c r="E24" s="16">
        <v>3</v>
      </c>
      <c r="F24" s="16">
        <v>645</v>
      </c>
      <c r="G24" s="16">
        <v>62</v>
      </c>
      <c r="H24" s="13">
        <f>D24/B24</f>
        <v>2.3714285714285714</v>
      </c>
      <c r="I24" s="21">
        <f>E24/B24</f>
        <v>2.142857142857143E-3</v>
      </c>
      <c r="J24" s="12">
        <f>F24/B24</f>
        <v>0.46071428571428569</v>
      </c>
      <c r="K24" s="10">
        <f>G24/B24</f>
        <v>4.4285714285714282E-2</v>
      </c>
      <c r="L24" s="25">
        <f>G24*9/D24</f>
        <v>0.1680722891566265</v>
      </c>
      <c r="M24" t="s">
        <v>57</v>
      </c>
    </row>
    <row r="25" spans="1:13" x14ac:dyDescent="0.15">
      <c r="A25" t="s">
        <v>58</v>
      </c>
      <c r="B25" s="1">
        <v>118</v>
      </c>
      <c r="C25" s="4">
        <v>100</v>
      </c>
      <c r="D25" s="4">
        <v>84</v>
      </c>
      <c r="E25" s="16">
        <v>3.61</v>
      </c>
      <c r="F25" s="16">
        <v>15.13</v>
      </c>
      <c r="G25" s="16">
        <v>0.36</v>
      </c>
      <c r="H25" s="10">
        <f>D25/B25</f>
        <v>0.71186440677966101</v>
      </c>
      <c r="I25" s="17">
        <f>E25/B25</f>
        <v>3.0593220338983051E-2</v>
      </c>
      <c r="J25" s="13">
        <f>F25/B25</f>
        <v>0.12822033898305085</v>
      </c>
      <c r="K25" s="11">
        <f>G25/B25</f>
        <v>3.0508474576271187E-3</v>
      </c>
      <c r="L25" s="29">
        <f>G25*9/D25</f>
        <v>3.8571428571428569E-2</v>
      </c>
      <c r="M25" t="s">
        <v>51</v>
      </c>
    </row>
    <row r="26" spans="1:13" x14ac:dyDescent="0.15">
      <c r="A26" t="s">
        <v>14</v>
      </c>
      <c r="B26" s="1">
        <v>51</v>
      </c>
      <c r="C26">
        <v>100</v>
      </c>
      <c r="D26" s="4">
        <v>191</v>
      </c>
      <c r="E26" s="16">
        <v>0</v>
      </c>
      <c r="F26" s="16">
        <v>19.5</v>
      </c>
      <c r="G26" s="16">
        <v>11.6</v>
      </c>
      <c r="H26" s="5">
        <f>D26/B26</f>
        <v>3.7450980392156863</v>
      </c>
      <c r="I26" s="20">
        <f>E26/B26</f>
        <v>0</v>
      </c>
      <c r="J26" s="13">
        <f>F26/B26</f>
        <v>0.38235294117647056</v>
      </c>
      <c r="K26" s="12">
        <f>G26/B26</f>
        <v>0.22745098039215686</v>
      </c>
      <c r="L26" s="25">
        <f>G26*9/D26</f>
        <v>0.54659685863874341</v>
      </c>
      <c r="M26" t="s">
        <v>39</v>
      </c>
    </row>
    <row r="27" spans="1:13" x14ac:dyDescent="0.15">
      <c r="A27" t="s">
        <v>15</v>
      </c>
      <c r="B27" s="1">
        <v>105</v>
      </c>
      <c r="C27">
        <v>100</v>
      </c>
      <c r="D27" s="4">
        <v>200</v>
      </c>
      <c r="E27" s="16">
        <v>0</v>
      </c>
      <c r="F27" s="16">
        <v>16.2</v>
      </c>
      <c r="G27" s="16">
        <v>14</v>
      </c>
      <c r="H27" s="5">
        <f>D27/B27</f>
        <v>1.9047619047619047</v>
      </c>
      <c r="I27" s="20">
        <f>E27/B27</f>
        <v>0</v>
      </c>
      <c r="J27" s="5">
        <f>F27/B27</f>
        <v>0.15428571428571428</v>
      </c>
      <c r="K27" s="5">
        <f>G27/B27</f>
        <v>0.13333333333333333</v>
      </c>
      <c r="L27" s="25">
        <f>G27*9/D27</f>
        <v>0.63</v>
      </c>
      <c r="M27" t="s">
        <v>38</v>
      </c>
    </row>
    <row r="28" spans="1:13" x14ac:dyDescent="0.15">
      <c r="A28" t="s">
        <v>12</v>
      </c>
      <c r="B28" s="1">
        <v>626</v>
      </c>
      <c r="C28">
        <v>300</v>
      </c>
      <c r="D28" s="4">
        <v>1158</v>
      </c>
      <c r="E28" s="16">
        <v>0.3</v>
      </c>
      <c r="F28" s="16">
        <v>42.6</v>
      </c>
      <c r="G28" s="16">
        <v>103.8</v>
      </c>
      <c r="H28" s="5">
        <f>D28/B28</f>
        <v>1.8498402555910542</v>
      </c>
      <c r="I28" s="20">
        <f>E28/B28</f>
        <v>4.7923322683706066E-4</v>
      </c>
      <c r="J28" s="10">
        <f>F28/B28</f>
        <v>6.8051118210862627E-2</v>
      </c>
      <c r="K28" s="5">
        <f>G28/B28</f>
        <v>0.165814696485623</v>
      </c>
      <c r="L28" s="27">
        <f>G28*9/D28</f>
        <v>0.8067357512953367</v>
      </c>
      <c r="M28" t="s">
        <v>38</v>
      </c>
    </row>
    <row r="29" spans="1:13" x14ac:dyDescent="0.15">
      <c r="A29" t="s">
        <v>16</v>
      </c>
      <c r="B29" s="1">
        <v>170</v>
      </c>
      <c r="C29">
        <v>100</v>
      </c>
      <c r="D29" s="4">
        <v>263</v>
      </c>
      <c r="E29" s="16">
        <v>0.2</v>
      </c>
      <c r="F29" s="16">
        <v>19.3</v>
      </c>
      <c r="G29" s="16">
        <v>19.2</v>
      </c>
      <c r="H29" s="10">
        <f>D29/B29</f>
        <v>1.5470588235294118</v>
      </c>
      <c r="I29" s="21">
        <f>E29/B29</f>
        <v>1.1764705882352942E-3</v>
      </c>
      <c r="J29" s="10">
        <f>F29/B29</f>
        <v>0.11352941176470589</v>
      </c>
      <c r="K29" s="5">
        <f>G29/B29</f>
        <v>0.11294117647058823</v>
      </c>
      <c r="L29" s="25">
        <f>G29*9/D29</f>
        <v>0.6570342205323193</v>
      </c>
      <c r="M29" t="s">
        <v>39</v>
      </c>
    </row>
    <row r="30" spans="1:13" x14ac:dyDescent="0.15">
      <c r="A30" t="s">
        <v>52</v>
      </c>
      <c r="B30" s="1">
        <v>117</v>
      </c>
      <c r="C30">
        <v>100</v>
      </c>
      <c r="D30" s="4">
        <v>221</v>
      </c>
      <c r="E30" s="16">
        <v>0</v>
      </c>
      <c r="F30" s="16">
        <v>18.600000000000001</v>
      </c>
      <c r="G30" s="16">
        <v>15.1</v>
      </c>
      <c r="H30" s="13">
        <f>D30/B30</f>
        <v>1.8888888888888888</v>
      </c>
      <c r="I30" s="20">
        <f>E30/B30</f>
        <v>0</v>
      </c>
      <c r="J30" s="13">
        <f>F30/B30</f>
        <v>0.15897435897435899</v>
      </c>
      <c r="K30" s="5">
        <f>G30/B30</f>
        <v>0.12905982905982905</v>
      </c>
      <c r="L30" s="25">
        <f>G30*9/D30</f>
        <v>0.61493212669683261</v>
      </c>
      <c r="M30" t="s">
        <v>54</v>
      </c>
    </row>
    <row r="31" spans="1:13" x14ac:dyDescent="0.15">
      <c r="A31" t="s">
        <v>17</v>
      </c>
      <c r="B31" s="1">
        <v>105</v>
      </c>
      <c r="C31">
        <v>100</v>
      </c>
      <c r="D31" s="4">
        <v>253</v>
      </c>
      <c r="E31" s="16">
        <v>0.1</v>
      </c>
      <c r="F31" s="16">
        <v>17.100000000000001</v>
      </c>
      <c r="G31" s="16">
        <v>19.2</v>
      </c>
      <c r="H31" s="5">
        <f>D31/B31</f>
        <v>2.4095238095238094</v>
      </c>
      <c r="I31" s="21">
        <f>E31/B31</f>
        <v>9.5238095238095238E-4</v>
      </c>
      <c r="J31" s="5">
        <f>F31/B31</f>
        <v>0.16285714285714287</v>
      </c>
      <c r="K31" s="5">
        <f>G31/B31</f>
        <v>0.18285714285714286</v>
      </c>
      <c r="L31" s="25">
        <f>G31*9/D31</f>
        <v>0.6830039525691699</v>
      </c>
      <c r="M31" t="s">
        <v>39</v>
      </c>
    </row>
    <row r="32" spans="1:13" x14ac:dyDescent="0.15">
      <c r="A32" t="s">
        <v>9</v>
      </c>
      <c r="B32" s="1">
        <v>645</v>
      </c>
      <c r="C32">
        <v>100</v>
      </c>
      <c r="D32" s="4">
        <v>371</v>
      </c>
      <c r="E32" s="16">
        <v>0.2</v>
      </c>
      <c r="F32" s="16">
        <v>14.4</v>
      </c>
      <c r="G32" s="16">
        <v>32.9</v>
      </c>
      <c r="H32" s="11">
        <f>D32/B32</f>
        <v>0.57519379844961238</v>
      </c>
      <c r="I32" s="20">
        <f>E32/B32</f>
        <v>3.1007751937984498E-4</v>
      </c>
      <c r="J32" s="11">
        <f>F32/B32</f>
        <v>2.2325581395348838E-2</v>
      </c>
      <c r="K32" s="10">
        <f>G32/B32</f>
        <v>5.1007751937984493E-2</v>
      </c>
      <c r="L32" s="26">
        <f>G32*9/D32</f>
        <v>0.79811320754716975</v>
      </c>
      <c r="M32" t="s">
        <v>39</v>
      </c>
    </row>
    <row r="33" spans="1:13" x14ac:dyDescent="0.15">
      <c r="A33" t="s">
        <v>10</v>
      </c>
      <c r="B33" s="1">
        <v>1080</v>
      </c>
      <c r="C33">
        <v>400</v>
      </c>
      <c r="D33" s="4">
        <v>1484</v>
      </c>
      <c r="E33" s="16">
        <v>0.8</v>
      </c>
      <c r="F33" s="16">
        <v>57.6</v>
      </c>
      <c r="G33" s="16">
        <v>131.6</v>
      </c>
      <c r="H33" s="5">
        <f>D33/B33</f>
        <v>1.374074074074074</v>
      </c>
      <c r="I33" s="21">
        <f>E33/B33</f>
        <v>7.4074074074074081E-4</v>
      </c>
      <c r="J33" s="10">
        <f>F33/B33</f>
        <v>5.3333333333333337E-2</v>
      </c>
      <c r="K33" s="5">
        <f>G33/B33</f>
        <v>0.12185185185185185</v>
      </c>
      <c r="L33" s="26">
        <f>G33*9/D33</f>
        <v>0.79811320754716975</v>
      </c>
      <c r="M33" t="s">
        <v>38</v>
      </c>
    </row>
    <row r="34" spans="1:13" x14ac:dyDescent="0.15">
      <c r="E34" s="16"/>
      <c r="F34" s="16"/>
      <c r="G34" s="16"/>
      <c r="L34" s="25"/>
    </row>
    <row r="35" spans="1:13" x14ac:dyDescent="0.15">
      <c r="A35" t="s">
        <v>33</v>
      </c>
      <c r="B35" s="1">
        <v>108</v>
      </c>
      <c r="D35" s="4">
        <v>197</v>
      </c>
      <c r="E35" s="16">
        <v>37.4</v>
      </c>
      <c r="F35" s="16">
        <v>4.3</v>
      </c>
      <c r="G35" s="16">
        <v>3.3</v>
      </c>
      <c r="H35" s="5">
        <f>D35/B35</f>
        <v>1.8240740740740742</v>
      </c>
      <c r="I35" s="17">
        <f>E35/B35</f>
        <v>0.34629629629629627</v>
      </c>
      <c r="J35" s="11">
        <f>F35/B35</f>
        <v>3.981481481481481E-2</v>
      </c>
      <c r="K35" s="11">
        <f>G35/B35</f>
        <v>3.0555555555555555E-2</v>
      </c>
      <c r="L35" s="28">
        <f>G35*9/D35</f>
        <v>0.15076142131979695</v>
      </c>
    </row>
    <row r="36" spans="1:13" x14ac:dyDescent="0.15">
      <c r="A36" t="s">
        <v>35</v>
      </c>
      <c r="B36" s="1">
        <v>108</v>
      </c>
      <c r="D36" s="4">
        <v>295</v>
      </c>
      <c r="E36" s="16">
        <v>34.9</v>
      </c>
      <c r="F36" s="16">
        <v>8.1</v>
      </c>
      <c r="G36" s="16">
        <v>13.7</v>
      </c>
      <c r="H36" s="5">
        <f>D36/B36</f>
        <v>2.7314814814814814</v>
      </c>
      <c r="I36" s="17">
        <f>E36/B36</f>
        <v>0.32314814814814813</v>
      </c>
      <c r="J36" s="5">
        <f>F36/B36</f>
        <v>7.4999999999999997E-2</v>
      </c>
      <c r="K36" s="5">
        <f>G36/B36</f>
        <v>0.12685185185185185</v>
      </c>
      <c r="L36" s="25">
        <f>G36*9/D36</f>
        <v>0.41796610169491527</v>
      </c>
    </row>
    <row r="37" spans="1:13" x14ac:dyDescent="0.15">
      <c r="A37" t="s">
        <v>18</v>
      </c>
      <c r="B37" s="1">
        <v>429</v>
      </c>
      <c r="D37" s="4">
        <v>740</v>
      </c>
      <c r="E37" s="16">
        <v>111.8</v>
      </c>
      <c r="F37" s="16">
        <v>23.1</v>
      </c>
      <c r="G37" s="16">
        <v>22.3</v>
      </c>
      <c r="H37" s="5">
        <f>D37/B37</f>
        <v>1.7249417249417249</v>
      </c>
      <c r="I37" s="17">
        <f>E37/B37</f>
        <v>0.26060606060606062</v>
      </c>
      <c r="J37" s="5">
        <f>F37/B37</f>
        <v>5.3846153846153849E-2</v>
      </c>
      <c r="K37" s="5">
        <f>G37/B37</f>
        <v>5.1981351981351981E-2</v>
      </c>
      <c r="L37" s="25">
        <f>G37*9/D37</f>
        <v>0.27121621621621622</v>
      </c>
    </row>
    <row r="38" spans="1:13" x14ac:dyDescent="0.15">
      <c r="A38" t="s">
        <v>50</v>
      </c>
      <c r="B38" s="1">
        <v>100</v>
      </c>
      <c r="D38" s="4">
        <v>586</v>
      </c>
      <c r="E38" s="16">
        <v>82.8</v>
      </c>
      <c r="F38" s="16">
        <v>12.6</v>
      </c>
      <c r="G38" s="16">
        <v>22.2</v>
      </c>
      <c r="H38" s="23">
        <f>D38/B38</f>
        <v>5.86</v>
      </c>
      <c r="I38" s="19">
        <f>E38/B38</f>
        <v>0.82799999999999996</v>
      </c>
      <c r="J38" s="23">
        <f>F38/B38</f>
        <v>0.126</v>
      </c>
      <c r="K38" s="23">
        <f>G38/B38</f>
        <v>0.222</v>
      </c>
      <c r="L38" s="25">
        <f>G38*9/D38</f>
        <v>0.34095563139931739</v>
      </c>
    </row>
    <row r="39" spans="1:13" x14ac:dyDescent="0.15">
      <c r="A39" t="s">
        <v>19</v>
      </c>
      <c r="B39" s="1">
        <v>380</v>
      </c>
      <c r="D39" s="4">
        <v>669</v>
      </c>
      <c r="E39" s="16">
        <v>95.1</v>
      </c>
      <c r="F39" s="16">
        <v>19.399999999999999</v>
      </c>
      <c r="G39" s="16">
        <v>23.4</v>
      </c>
      <c r="H39" s="5">
        <f>D39/B39</f>
        <v>1.7605263157894737</v>
      </c>
      <c r="I39" s="17">
        <f>E39/B39</f>
        <v>0.25026315789473685</v>
      </c>
      <c r="J39" s="5">
        <f>F39/B39</f>
        <v>5.1052631578947363E-2</v>
      </c>
      <c r="K39" s="5">
        <f>G39/B39</f>
        <v>6.1578947368421046E-2</v>
      </c>
      <c r="L39" s="25">
        <f>G39*9/D39</f>
        <v>0.3147982062780269</v>
      </c>
    </row>
    <row r="40" spans="1:13" x14ac:dyDescent="0.15">
      <c r="A40" t="s">
        <v>34</v>
      </c>
      <c r="B40" s="1">
        <v>630</v>
      </c>
      <c r="D40" s="4">
        <v>796</v>
      </c>
      <c r="E40" s="16">
        <v>75.400000000000006</v>
      </c>
      <c r="F40" s="16">
        <v>36.5</v>
      </c>
      <c r="G40" s="16">
        <v>38.5</v>
      </c>
      <c r="H40" s="11">
        <f>D40/B40</f>
        <v>1.2634920634920634</v>
      </c>
      <c r="I40" s="24">
        <f>E40/B40</f>
        <v>0.1196825396825397</v>
      </c>
      <c r="J40" s="5">
        <f>F40/B40</f>
        <v>5.7936507936507939E-2</v>
      </c>
      <c r="K40" s="5">
        <f>G40/B40</f>
        <v>6.1111111111111109E-2</v>
      </c>
      <c r="L40" s="27">
        <f>G40*9/D40</f>
        <v>0.43530150753768843</v>
      </c>
    </row>
    <row r="41" spans="1:13" x14ac:dyDescent="0.15">
      <c r="A41" t="s">
        <v>61</v>
      </c>
      <c r="B41" s="1">
        <v>322</v>
      </c>
      <c r="D41" s="4">
        <v>502</v>
      </c>
      <c r="E41" s="16">
        <v>68</v>
      </c>
      <c r="F41" s="16">
        <v>19</v>
      </c>
      <c r="G41" s="16">
        <v>24</v>
      </c>
      <c r="H41" s="5">
        <f>D41/B41</f>
        <v>1.5590062111801242</v>
      </c>
      <c r="I41" s="17">
        <f>E41/B41</f>
        <v>0.21118012422360249</v>
      </c>
      <c r="J41" s="5">
        <f>F41/B41</f>
        <v>5.9006211180124224E-2</v>
      </c>
      <c r="K41" s="5">
        <f>G41/B41</f>
        <v>7.4534161490683232E-2</v>
      </c>
      <c r="L41" s="25">
        <f>G41*9/D41</f>
        <v>0.4302788844621514</v>
      </c>
    </row>
    <row r="48" spans="1:13" x14ac:dyDescent="0.15">
      <c r="A48" t="s">
        <v>4</v>
      </c>
      <c r="C48">
        <v>1672</v>
      </c>
    </row>
    <row r="49" spans="1:13" x14ac:dyDescent="0.15">
      <c r="A49" t="s">
        <v>5</v>
      </c>
      <c r="C49">
        <v>2146</v>
      </c>
    </row>
    <row r="50" spans="1:13" x14ac:dyDescent="0.15">
      <c r="A50" t="s">
        <v>6</v>
      </c>
      <c r="F50">
        <v>55</v>
      </c>
    </row>
    <row r="61" spans="1:13" x14ac:dyDescent="0.15">
      <c r="A61" t="s">
        <v>87</v>
      </c>
      <c r="F61">
        <v>900</v>
      </c>
      <c r="H61">
        <v>1.6</v>
      </c>
      <c r="J61">
        <v>2.4</v>
      </c>
      <c r="L61">
        <v>100</v>
      </c>
    </row>
    <row r="62" spans="1:13" x14ac:dyDescent="0.15">
      <c r="A62" t="s">
        <v>71</v>
      </c>
      <c r="B62" t="s">
        <v>1</v>
      </c>
      <c r="C62" t="s">
        <v>22</v>
      </c>
      <c r="D62" t="s">
        <v>23</v>
      </c>
      <c r="E62" t="s">
        <v>72</v>
      </c>
      <c r="F62" t="s">
        <v>79</v>
      </c>
      <c r="G62" t="s">
        <v>73</v>
      </c>
      <c r="H62" t="s">
        <v>80</v>
      </c>
      <c r="I62" t="s">
        <v>74</v>
      </c>
      <c r="J62" t="s">
        <v>86</v>
      </c>
      <c r="K62" t="s">
        <v>75</v>
      </c>
      <c r="L62" t="s">
        <v>84</v>
      </c>
      <c r="M62" t="s">
        <v>76</v>
      </c>
    </row>
    <row r="63" spans="1:13" x14ac:dyDescent="0.15">
      <c r="A63" t="s">
        <v>90</v>
      </c>
      <c r="B63" s="32">
        <v>139</v>
      </c>
      <c r="C63" s="2">
        <v>438</v>
      </c>
      <c r="D63" s="2">
        <v>162</v>
      </c>
      <c r="E63" s="33">
        <f t="shared" ref="E63:E86" si="0">D63/B63</f>
        <v>1.1654676258992807</v>
      </c>
      <c r="F63">
        <v>2978.4</v>
      </c>
      <c r="G63" s="38">
        <f>F63/B63</f>
        <v>21.427338129496402</v>
      </c>
      <c r="H63">
        <v>0.18</v>
      </c>
      <c r="I63" s="34">
        <f>H63/B63</f>
        <v>1.2949640287769784E-3</v>
      </c>
      <c r="J63">
        <v>0</v>
      </c>
      <c r="K63" s="36">
        <f>J63/B63</f>
        <v>0</v>
      </c>
      <c r="L63">
        <v>17.52</v>
      </c>
      <c r="M63" s="34">
        <f>L63/B63</f>
        <v>0.1260431654676259</v>
      </c>
    </row>
    <row r="64" spans="1:13" x14ac:dyDescent="0.15">
      <c r="A64" t="s">
        <v>103</v>
      </c>
      <c r="B64" s="32">
        <v>119</v>
      </c>
      <c r="C64" s="2">
        <v>300</v>
      </c>
      <c r="D64" s="2">
        <v>273</v>
      </c>
      <c r="E64" s="33">
        <f t="shared" si="0"/>
        <v>2.2941176470588234</v>
      </c>
      <c r="F64">
        <v>990</v>
      </c>
      <c r="G64" s="37">
        <f>F64/B64</f>
        <v>8.3193277310924376</v>
      </c>
      <c r="H64">
        <v>0.27</v>
      </c>
      <c r="I64" s="34">
        <f>H64/B64</f>
        <v>2.2689075630252103E-3</v>
      </c>
      <c r="J64">
        <v>0</v>
      </c>
      <c r="K64" s="36">
        <f>J64/B64</f>
        <v>0</v>
      </c>
      <c r="L64">
        <v>129</v>
      </c>
      <c r="M64" s="37">
        <f>L64/B64</f>
        <v>1.0840336134453781</v>
      </c>
    </row>
    <row r="65" spans="1:13" x14ac:dyDescent="0.15">
      <c r="A65" t="s">
        <v>91</v>
      </c>
      <c r="B65" s="32">
        <v>191</v>
      </c>
      <c r="C65" s="2">
        <v>675</v>
      </c>
      <c r="D65" s="2">
        <v>103</v>
      </c>
      <c r="E65" s="33">
        <f t="shared" si="0"/>
        <v>0.53926701570680624</v>
      </c>
      <c r="F65">
        <v>0</v>
      </c>
      <c r="G65" s="34">
        <f t="shared" ref="G65:G86" si="1">F65/B65</f>
        <v>0</v>
      </c>
      <c r="H65">
        <v>0.04</v>
      </c>
      <c r="I65" s="34">
        <f t="shared" ref="I65:I86" si="2">H65/B65</f>
        <v>2.094240837696335E-4</v>
      </c>
      <c r="J65">
        <v>0</v>
      </c>
      <c r="K65" s="36">
        <f t="shared" ref="K65:K86" si="3">J65/B65</f>
        <v>0</v>
      </c>
      <c r="L65">
        <v>47.25</v>
      </c>
      <c r="M65" s="34">
        <f t="shared" ref="M65:M86" si="4">L65/B65</f>
        <v>0.24738219895287958</v>
      </c>
    </row>
    <row r="66" spans="1:13" x14ac:dyDescent="0.15">
      <c r="A66" t="s">
        <v>102</v>
      </c>
      <c r="B66" s="32">
        <v>158</v>
      </c>
      <c r="C66" s="2">
        <v>200</v>
      </c>
      <c r="D66" s="2">
        <v>264</v>
      </c>
      <c r="E66" s="33">
        <f t="shared" si="0"/>
        <v>1.6708860759493671</v>
      </c>
      <c r="F66">
        <v>4</v>
      </c>
      <c r="G66" s="34">
        <f t="shared" si="1"/>
        <v>2.5316455696202531E-2</v>
      </c>
      <c r="H66">
        <v>0.06</v>
      </c>
      <c r="I66" s="34">
        <f t="shared" si="2"/>
        <v>3.7974683544303797E-4</v>
      </c>
      <c r="J66">
        <v>0</v>
      </c>
      <c r="K66" s="36">
        <f t="shared" si="3"/>
        <v>0</v>
      </c>
      <c r="L66">
        <v>58</v>
      </c>
      <c r="M66" s="34">
        <f t="shared" si="4"/>
        <v>0.36708860759493672</v>
      </c>
    </row>
    <row r="67" spans="1:13" x14ac:dyDescent="0.15">
      <c r="A67" t="s">
        <v>92</v>
      </c>
      <c r="B67" s="32">
        <v>102</v>
      </c>
      <c r="C67" s="2">
        <v>531</v>
      </c>
      <c r="D67" s="2">
        <v>196</v>
      </c>
      <c r="E67" s="33">
        <f t="shared" si="0"/>
        <v>1.9215686274509804</v>
      </c>
      <c r="F67">
        <v>0</v>
      </c>
      <c r="G67" s="34">
        <f t="shared" si="1"/>
        <v>0</v>
      </c>
      <c r="H67">
        <v>0.05</v>
      </c>
      <c r="I67" s="34">
        <f t="shared" si="2"/>
        <v>4.9019607843137254E-4</v>
      </c>
      <c r="J67">
        <v>0</v>
      </c>
      <c r="K67" s="36">
        <f t="shared" si="3"/>
        <v>0</v>
      </c>
      <c r="L67">
        <v>42.48</v>
      </c>
      <c r="M67" s="34">
        <f t="shared" si="4"/>
        <v>0.41647058823529409</v>
      </c>
    </row>
    <row r="68" spans="1:13" x14ac:dyDescent="0.15">
      <c r="A68" t="s">
        <v>93</v>
      </c>
      <c r="B68" s="32">
        <v>102</v>
      </c>
      <c r="C68" s="2">
        <v>1020</v>
      </c>
      <c r="D68" s="2">
        <v>235</v>
      </c>
      <c r="E68" s="33">
        <f t="shared" si="0"/>
        <v>2.3039215686274508</v>
      </c>
      <c r="F68">
        <v>40.799999999999997</v>
      </c>
      <c r="G68" s="34">
        <f t="shared" si="1"/>
        <v>0.39999999999999997</v>
      </c>
      <c r="H68">
        <v>0.31</v>
      </c>
      <c r="I68" s="34">
        <f t="shared" si="2"/>
        <v>3.0392156862745099E-3</v>
      </c>
      <c r="J68">
        <v>0</v>
      </c>
      <c r="K68" s="36">
        <f t="shared" si="3"/>
        <v>0</v>
      </c>
      <c r="L68">
        <v>418.2</v>
      </c>
      <c r="M68" s="38">
        <f t="shared" si="4"/>
        <v>4.0999999999999996</v>
      </c>
    </row>
    <row r="69" spans="1:13" x14ac:dyDescent="0.15">
      <c r="A69" t="s">
        <v>94</v>
      </c>
      <c r="B69" s="32">
        <v>93</v>
      </c>
      <c r="C69" s="2">
        <v>260</v>
      </c>
      <c r="D69" s="2">
        <v>57</v>
      </c>
      <c r="E69" s="33">
        <f t="shared" si="0"/>
        <v>0.61290322580645162</v>
      </c>
      <c r="F69">
        <v>85.8</v>
      </c>
      <c r="G69" s="34">
        <f t="shared" si="1"/>
        <v>0.92258064516129035</v>
      </c>
      <c r="H69">
        <v>0.08</v>
      </c>
      <c r="I69" s="34">
        <f t="shared" si="2"/>
        <v>8.6021505376344086E-4</v>
      </c>
      <c r="J69">
        <v>0</v>
      </c>
      <c r="K69" s="36">
        <f t="shared" si="3"/>
        <v>0</v>
      </c>
      <c r="L69">
        <v>197.6</v>
      </c>
      <c r="M69" s="37">
        <f t="shared" si="4"/>
        <v>2.1247311827956987</v>
      </c>
    </row>
    <row r="70" spans="1:13" x14ac:dyDescent="0.15">
      <c r="A70" t="s">
        <v>95</v>
      </c>
      <c r="B70" s="32">
        <v>30</v>
      </c>
      <c r="C70" s="2">
        <v>200</v>
      </c>
      <c r="D70" s="2">
        <v>28</v>
      </c>
      <c r="E70" s="33">
        <f t="shared" si="0"/>
        <v>0.93333333333333335</v>
      </c>
      <c r="F70">
        <v>0</v>
      </c>
      <c r="G70" s="34">
        <f t="shared" si="1"/>
        <v>0</v>
      </c>
      <c r="H70">
        <v>0.1</v>
      </c>
      <c r="I70" s="34">
        <f t="shared" si="2"/>
        <v>3.3333333333333335E-3</v>
      </c>
      <c r="J70">
        <v>0</v>
      </c>
      <c r="K70" s="36">
        <f t="shared" si="3"/>
        <v>0</v>
      </c>
      <c r="L70">
        <v>16</v>
      </c>
      <c r="M70" s="34">
        <f t="shared" si="4"/>
        <v>0.53333333333333333</v>
      </c>
    </row>
    <row r="71" spans="1:13" x14ac:dyDescent="0.15">
      <c r="A71" t="s">
        <v>96</v>
      </c>
      <c r="B71" s="32">
        <v>102</v>
      </c>
      <c r="C71" s="2">
        <v>100</v>
      </c>
      <c r="D71" s="2">
        <v>31</v>
      </c>
      <c r="E71" s="33">
        <f t="shared" si="0"/>
        <v>0.30392156862745096</v>
      </c>
      <c r="F71">
        <v>390</v>
      </c>
      <c r="G71" s="37">
        <f t="shared" si="1"/>
        <v>3.8235294117647061</v>
      </c>
      <c r="H71">
        <v>0.3</v>
      </c>
      <c r="I71" s="34">
        <f t="shared" si="2"/>
        <v>2.9411764705882353E-3</v>
      </c>
      <c r="J71">
        <v>0</v>
      </c>
      <c r="K71" s="36">
        <f t="shared" si="3"/>
        <v>0</v>
      </c>
      <c r="L71">
        <v>74</v>
      </c>
      <c r="M71" s="34">
        <f t="shared" si="4"/>
        <v>0.72549019607843135</v>
      </c>
    </row>
    <row r="72" spans="1:13" x14ac:dyDescent="0.15">
      <c r="A72" t="s">
        <v>97</v>
      </c>
      <c r="B72" s="32">
        <v>124</v>
      </c>
      <c r="C72" s="2">
        <v>270</v>
      </c>
      <c r="D72" s="2">
        <v>54</v>
      </c>
      <c r="E72" s="33">
        <f t="shared" si="0"/>
        <v>0.43548387096774194</v>
      </c>
      <c r="F72">
        <v>945</v>
      </c>
      <c r="G72" s="37">
        <f t="shared" si="1"/>
        <v>7.620967741935484</v>
      </c>
      <c r="H72">
        <v>0.54</v>
      </c>
      <c r="I72" s="34">
        <f t="shared" si="2"/>
        <v>4.3548387096774199E-3</v>
      </c>
      <c r="J72">
        <v>0</v>
      </c>
      <c r="K72" s="36">
        <f t="shared" si="3"/>
        <v>0</v>
      </c>
      <c r="L72">
        <v>94.5</v>
      </c>
      <c r="M72" s="34">
        <f t="shared" si="4"/>
        <v>0.76209677419354838</v>
      </c>
    </row>
    <row r="73" spans="1:13" x14ac:dyDescent="0.15">
      <c r="A73" t="s">
        <v>98</v>
      </c>
      <c r="B73" s="32">
        <v>93</v>
      </c>
      <c r="C73" s="2">
        <v>255</v>
      </c>
      <c r="D73" s="2">
        <v>36</v>
      </c>
      <c r="E73" s="33">
        <f t="shared" si="0"/>
        <v>0.38709677419354838</v>
      </c>
      <c r="F73">
        <v>663</v>
      </c>
      <c r="G73" s="37">
        <f t="shared" si="1"/>
        <v>7.129032258064516</v>
      </c>
      <c r="H73">
        <v>0.33</v>
      </c>
      <c r="I73" s="34">
        <f t="shared" si="2"/>
        <v>3.5483870967741938E-3</v>
      </c>
      <c r="J73">
        <v>0</v>
      </c>
      <c r="K73" s="36">
        <f t="shared" si="3"/>
        <v>0</v>
      </c>
      <c r="L73">
        <v>99.45</v>
      </c>
      <c r="M73" s="37">
        <f t="shared" si="4"/>
        <v>1.0693548387096774</v>
      </c>
    </row>
    <row r="74" spans="1:13" x14ac:dyDescent="0.15">
      <c r="A74" t="s">
        <v>99</v>
      </c>
      <c r="B74" s="32">
        <v>83</v>
      </c>
      <c r="C74" s="2">
        <v>235</v>
      </c>
      <c r="D74" s="2">
        <v>33</v>
      </c>
      <c r="E74" s="33">
        <f t="shared" si="0"/>
        <v>0.39759036144578314</v>
      </c>
      <c r="F74">
        <v>18.8</v>
      </c>
      <c r="G74" s="34">
        <f t="shared" si="1"/>
        <v>0.22650602409638554</v>
      </c>
      <c r="H74">
        <v>7.0000000000000007E-2</v>
      </c>
      <c r="I74" s="34">
        <f t="shared" si="2"/>
        <v>8.4337349397590371E-4</v>
      </c>
      <c r="J74">
        <v>0</v>
      </c>
      <c r="K74" s="36">
        <f t="shared" si="3"/>
        <v>0</v>
      </c>
      <c r="L74">
        <v>44.65</v>
      </c>
      <c r="M74" s="34">
        <f t="shared" si="4"/>
        <v>0.53795180722891567</v>
      </c>
    </row>
    <row r="75" spans="1:13" x14ac:dyDescent="0.15">
      <c r="A75" t="s">
        <v>89</v>
      </c>
      <c r="B75" s="32">
        <v>143</v>
      </c>
      <c r="C75" s="2">
        <v>114</v>
      </c>
      <c r="D75" s="2">
        <v>32</v>
      </c>
      <c r="E75" s="33">
        <f t="shared" si="0"/>
        <v>0.22377622377622378</v>
      </c>
      <c r="F75">
        <v>1.1399999999999999</v>
      </c>
      <c r="G75" s="34">
        <f t="shared" si="1"/>
        <v>7.9720279720279716E-3</v>
      </c>
      <c r="H75">
        <v>0.05</v>
      </c>
      <c r="I75" s="34">
        <f t="shared" si="2"/>
        <v>3.4965034965034965E-4</v>
      </c>
      <c r="J75">
        <v>0</v>
      </c>
      <c r="K75" s="36">
        <f t="shared" si="3"/>
        <v>0</v>
      </c>
      <c r="L75">
        <v>12.54</v>
      </c>
      <c r="M75" s="34">
        <f t="shared" si="4"/>
        <v>8.7692307692307681E-2</v>
      </c>
    </row>
    <row r="76" spans="1:13" x14ac:dyDescent="0.15">
      <c r="A76" t="s">
        <v>100</v>
      </c>
      <c r="B76" s="32">
        <v>93</v>
      </c>
      <c r="C76" s="2">
        <v>900</v>
      </c>
      <c r="D76" s="2">
        <v>162</v>
      </c>
      <c r="E76" s="33">
        <f t="shared" si="0"/>
        <v>1.7419354838709677</v>
      </c>
      <c r="F76">
        <v>0</v>
      </c>
      <c r="G76" s="34">
        <f t="shared" si="1"/>
        <v>0</v>
      </c>
      <c r="H76">
        <v>0.09</v>
      </c>
      <c r="I76" s="34">
        <f t="shared" si="2"/>
        <v>9.6774193548387097E-4</v>
      </c>
      <c r="J76">
        <v>0</v>
      </c>
      <c r="K76" s="36">
        <f t="shared" si="3"/>
        <v>0</v>
      </c>
      <c r="L76">
        <v>99</v>
      </c>
      <c r="M76" s="37">
        <f t="shared" si="4"/>
        <v>1.064516129032258</v>
      </c>
    </row>
    <row r="77" spans="1:13" x14ac:dyDescent="0.15">
      <c r="A77" t="s">
        <v>101</v>
      </c>
      <c r="B77" s="32">
        <v>275</v>
      </c>
      <c r="C77" s="2">
        <v>660</v>
      </c>
      <c r="D77" s="2">
        <v>125</v>
      </c>
      <c r="E77" s="33">
        <f t="shared" si="0"/>
        <v>0.45454545454545453</v>
      </c>
      <c r="F77">
        <v>297</v>
      </c>
      <c r="G77" s="34">
        <f t="shared" si="1"/>
        <v>1.08</v>
      </c>
      <c r="H77">
        <v>0.13</v>
      </c>
      <c r="I77" s="34">
        <f t="shared" si="2"/>
        <v>4.7272727272727272E-4</v>
      </c>
      <c r="J77">
        <v>0</v>
      </c>
      <c r="K77" s="36">
        <f t="shared" si="3"/>
        <v>0</v>
      </c>
      <c r="L77">
        <v>99</v>
      </c>
      <c r="M77" s="34">
        <f t="shared" si="4"/>
        <v>0.36</v>
      </c>
    </row>
    <row r="78" spans="1:13" x14ac:dyDescent="0.15">
      <c r="A78" t="s">
        <v>107</v>
      </c>
      <c r="B78" s="32">
        <v>407</v>
      </c>
      <c r="C78" s="2">
        <v>750</v>
      </c>
      <c r="D78" s="2">
        <v>338</v>
      </c>
      <c r="E78" s="33">
        <f t="shared" si="0"/>
        <v>0.83046683046683045</v>
      </c>
      <c r="F78">
        <v>690</v>
      </c>
      <c r="G78" s="34">
        <f t="shared" si="1"/>
        <v>1.6953316953316953</v>
      </c>
      <c r="H78">
        <v>0.23</v>
      </c>
      <c r="I78" s="34">
        <f t="shared" si="2"/>
        <v>5.6511056511056518E-4</v>
      </c>
      <c r="J78">
        <v>0</v>
      </c>
      <c r="K78" s="36">
        <f t="shared" si="3"/>
        <v>0</v>
      </c>
      <c r="L78">
        <v>247</v>
      </c>
      <c r="M78" s="34">
        <f t="shared" si="4"/>
        <v>0.60687960687960685</v>
      </c>
    </row>
    <row r="79" spans="1:13" x14ac:dyDescent="0.15">
      <c r="A79" t="s">
        <v>106</v>
      </c>
      <c r="B79" s="32">
        <v>102</v>
      </c>
      <c r="C79" s="2">
        <v>255</v>
      </c>
      <c r="D79" s="2">
        <v>138</v>
      </c>
      <c r="E79" s="33">
        <f t="shared" si="0"/>
        <v>1.3529411764705883</v>
      </c>
      <c r="F79">
        <v>5.0999999999999996</v>
      </c>
      <c r="G79" s="34">
        <f t="shared" si="1"/>
        <v>4.9999999999999996E-2</v>
      </c>
      <c r="H79">
        <v>0.03</v>
      </c>
      <c r="I79" s="34">
        <f t="shared" si="2"/>
        <v>2.941176470588235E-4</v>
      </c>
      <c r="J79">
        <v>0</v>
      </c>
      <c r="K79" s="36">
        <f t="shared" si="3"/>
        <v>0</v>
      </c>
      <c r="L79">
        <v>10.199999999999999</v>
      </c>
      <c r="M79" s="34">
        <f t="shared" si="4"/>
        <v>9.9999999999999992E-2</v>
      </c>
    </row>
    <row r="80" spans="1:13" x14ac:dyDescent="0.15">
      <c r="A80" t="s">
        <v>108</v>
      </c>
      <c r="B80" s="32">
        <v>147</v>
      </c>
      <c r="C80" s="2">
        <v>90</v>
      </c>
      <c r="D80" s="2">
        <v>23</v>
      </c>
      <c r="E80" s="33">
        <f t="shared" si="0"/>
        <v>0.15646258503401361</v>
      </c>
      <c r="F80">
        <v>0.9</v>
      </c>
      <c r="G80" s="34">
        <f t="shared" si="1"/>
        <v>6.1224489795918373E-3</v>
      </c>
      <c r="H80">
        <v>0.02</v>
      </c>
      <c r="I80" s="34">
        <f t="shared" si="2"/>
        <v>1.3605442176870748E-4</v>
      </c>
      <c r="J80">
        <v>0</v>
      </c>
      <c r="K80" s="36">
        <f t="shared" si="3"/>
        <v>0</v>
      </c>
      <c r="L80">
        <v>45</v>
      </c>
      <c r="M80" s="34">
        <f t="shared" si="4"/>
        <v>0.30612244897959184</v>
      </c>
    </row>
    <row r="81" spans="1:13" x14ac:dyDescent="0.15">
      <c r="A81" t="s">
        <v>109</v>
      </c>
      <c r="B81" s="32">
        <v>96</v>
      </c>
      <c r="C81" s="2">
        <v>87</v>
      </c>
      <c r="D81" s="2">
        <v>46</v>
      </c>
      <c r="E81" s="33">
        <f t="shared" si="0"/>
        <v>0.47916666666666669</v>
      </c>
      <c r="F81">
        <v>5.22</v>
      </c>
      <c r="G81" s="34">
        <f t="shared" si="1"/>
        <v>5.4375E-2</v>
      </c>
      <c r="H81">
        <v>0.02</v>
      </c>
      <c r="I81" s="34">
        <f t="shared" si="2"/>
        <v>2.0833333333333335E-4</v>
      </c>
      <c r="J81">
        <v>0</v>
      </c>
      <c r="K81" s="36">
        <f t="shared" si="3"/>
        <v>0</v>
      </c>
      <c r="L81">
        <v>60</v>
      </c>
      <c r="M81" s="34">
        <f t="shared" si="4"/>
        <v>0.625</v>
      </c>
    </row>
    <row r="82" spans="1:13" x14ac:dyDescent="0.15">
      <c r="A82" t="s">
        <v>110</v>
      </c>
      <c r="B82" s="32">
        <v>96</v>
      </c>
      <c r="C82" s="2">
        <v>450</v>
      </c>
      <c r="D82" s="2">
        <v>387</v>
      </c>
      <c r="E82" s="43">
        <f t="shared" si="0"/>
        <v>4.03125</v>
      </c>
      <c r="F82">
        <v>22.5</v>
      </c>
      <c r="G82" s="34">
        <f t="shared" si="1"/>
        <v>0.234375</v>
      </c>
      <c r="H82">
        <v>0.18</v>
      </c>
      <c r="I82" s="34">
        <f t="shared" si="2"/>
        <v>1.8749999999999999E-3</v>
      </c>
      <c r="J82">
        <v>0</v>
      </c>
      <c r="K82" s="36">
        <f t="shared" si="3"/>
        <v>0</v>
      </c>
      <c r="L82">
        <v>72</v>
      </c>
      <c r="M82" s="34">
        <f t="shared" si="4"/>
        <v>0.75</v>
      </c>
    </row>
    <row r="83" spans="1:13" x14ac:dyDescent="0.15">
      <c r="A83" t="s">
        <v>105</v>
      </c>
      <c r="B83" s="32">
        <v>170</v>
      </c>
      <c r="C83" s="2">
        <v>30</v>
      </c>
      <c r="D83" s="2">
        <v>57</v>
      </c>
      <c r="E83" s="33">
        <f t="shared" si="0"/>
        <v>0.3352941176470588</v>
      </c>
      <c r="F83">
        <v>690</v>
      </c>
      <c r="G83" s="37">
        <f t="shared" si="1"/>
        <v>4.0588235294117645</v>
      </c>
      <c r="H83">
        <v>0.7</v>
      </c>
      <c r="I83" s="34">
        <f t="shared" si="2"/>
        <v>4.1176470588235288E-3</v>
      </c>
      <c r="J83">
        <v>17.28</v>
      </c>
      <c r="K83" s="39">
        <f t="shared" si="3"/>
        <v>0.10164705882352942</v>
      </c>
      <c r="L83">
        <v>63</v>
      </c>
      <c r="M83" s="34">
        <f t="shared" si="4"/>
        <v>0.37058823529411766</v>
      </c>
    </row>
    <row r="84" spans="1:13" x14ac:dyDescent="0.15">
      <c r="A84" t="s">
        <v>77</v>
      </c>
      <c r="B84" s="32">
        <v>388</v>
      </c>
      <c r="C84" s="2">
        <v>80</v>
      </c>
      <c r="D84" s="2">
        <v>112</v>
      </c>
      <c r="E84" s="33">
        <f t="shared" si="0"/>
        <v>0.28865979381443296</v>
      </c>
      <c r="F84">
        <v>52</v>
      </c>
      <c r="G84" s="34">
        <f t="shared" si="1"/>
        <v>0.13402061855670103</v>
      </c>
      <c r="H84">
        <v>0.33</v>
      </c>
      <c r="I84" s="34">
        <f t="shared" si="2"/>
        <v>8.5051546391752585E-4</v>
      </c>
      <c r="J84">
        <v>0.08</v>
      </c>
      <c r="K84" s="36">
        <f t="shared" si="3"/>
        <v>2.0618556701030929E-4</v>
      </c>
      <c r="L84">
        <v>16</v>
      </c>
      <c r="M84" s="34">
        <f t="shared" si="4"/>
        <v>4.1237113402061855E-2</v>
      </c>
    </row>
    <row r="85" spans="1:13" x14ac:dyDescent="0.15">
      <c r="A85" t="s">
        <v>78</v>
      </c>
      <c r="B85" s="32">
        <v>306</v>
      </c>
      <c r="C85" s="2">
        <v>60</v>
      </c>
      <c r="D85" s="2">
        <v>83</v>
      </c>
      <c r="E85" s="33">
        <f t="shared" si="0"/>
        <v>0.27124183006535946</v>
      </c>
      <c r="F85">
        <v>162</v>
      </c>
      <c r="G85" s="34">
        <f t="shared" si="1"/>
        <v>0.52941176470588236</v>
      </c>
      <c r="H85">
        <v>0.66</v>
      </c>
      <c r="I85" s="34">
        <f t="shared" si="2"/>
        <v>2.1568627450980395E-3</v>
      </c>
      <c r="J85">
        <v>0</v>
      </c>
      <c r="K85" s="36">
        <f t="shared" si="3"/>
        <v>0</v>
      </c>
      <c r="L85">
        <v>0</v>
      </c>
      <c r="M85" s="34">
        <f t="shared" si="4"/>
        <v>0</v>
      </c>
    </row>
    <row r="86" spans="1:13" x14ac:dyDescent="0.15">
      <c r="A86" t="s">
        <v>111</v>
      </c>
      <c r="B86" s="32">
        <v>96</v>
      </c>
      <c r="C86" s="2">
        <v>55</v>
      </c>
      <c r="D86" s="2">
        <v>318</v>
      </c>
      <c r="E86" s="33">
        <f t="shared" si="0"/>
        <v>3.3125</v>
      </c>
      <c r="F86">
        <v>0.55000000000000004</v>
      </c>
      <c r="G86" s="34">
        <f t="shared" si="1"/>
        <v>5.7291666666666671E-3</v>
      </c>
      <c r="H86">
        <v>0.14000000000000001</v>
      </c>
      <c r="I86" s="34">
        <f t="shared" si="2"/>
        <v>1.4583333333333334E-3</v>
      </c>
      <c r="J86">
        <v>0</v>
      </c>
      <c r="K86" s="36">
        <f t="shared" si="3"/>
        <v>0</v>
      </c>
      <c r="L86">
        <v>0</v>
      </c>
      <c r="M86" s="34">
        <f t="shared" si="4"/>
        <v>0</v>
      </c>
    </row>
    <row r="87" spans="1:13" x14ac:dyDescent="0.15">
      <c r="A87" t="s">
        <v>81</v>
      </c>
      <c r="B87" s="32">
        <v>6700</v>
      </c>
      <c r="C87" s="2">
        <v>29500</v>
      </c>
      <c r="D87" s="2">
        <v>123015</v>
      </c>
      <c r="E87" s="44">
        <f>D87/B87</f>
        <v>18.360447761194031</v>
      </c>
      <c r="F87">
        <v>295</v>
      </c>
      <c r="G87" s="34">
        <f>F87/B87</f>
        <v>4.4029850746268653E-2</v>
      </c>
      <c r="H87">
        <v>88.5</v>
      </c>
      <c r="I87" s="37">
        <f>H87/B87</f>
        <v>1.3208955223880598E-2</v>
      </c>
      <c r="J87">
        <v>0</v>
      </c>
      <c r="K87" s="36">
        <f>J87/B87</f>
        <v>0</v>
      </c>
      <c r="L87">
        <v>0</v>
      </c>
      <c r="M87" s="34">
        <f>L87/B87</f>
        <v>0</v>
      </c>
    </row>
    <row r="88" spans="1:13" x14ac:dyDescent="0.15">
      <c r="A88" t="s">
        <v>104</v>
      </c>
      <c r="B88" s="32">
        <v>41</v>
      </c>
      <c r="C88" s="2">
        <v>120</v>
      </c>
      <c r="D88" s="2">
        <v>240</v>
      </c>
      <c r="E88" s="43">
        <f>D88/B88</f>
        <v>5.8536585365853657</v>
      </c>
      <c r="F88">
        <v>0</v>
      </c>
      <c r="G88" s="34">
        <f>F88/B88</f>
        <v>0</v>
      </c>
      <c r="H88">
        <v>0.67</v>
      </c>
      <c r="I88" s="37">
        <f>H88/B88</f>
        <v>1.6341463414634147E-2</v>
      </c>
      <c r="J88">
        <v>0</v>
      </c>
      <c r="K88" s="36">
        <f>J88/B88</f>
        <v>0</v>
      </c>
      <c r="L88">
        <v>0</v>
      </c>
      <c r="M88" s="34">
        <f>L88/B88</f>
        <v>0</v>
      </c>
    </row>
    <row r="89" spans="1:13" x14ac:dyDescent="0.15">
      <c r="A89" t="s">
        <v>82</v>
      </c>
      <c r="B89" s="1">
        <v>149</v>
      </c>
      <c r="C89" s="35">
        <v>1030</v>
      </c>
      <c r="D89" s="35">
        <v>690</v>
      </c>
      <c r="E89" s="43">
        <f t="shared" ref="E89:E95" si="5">D89/B89</f>
        <v>4.6308724832214763</v>
      </c>
      <c r="F89">
        <v>390</v>
      </c>
      <c r="G89" s="37">
        <f>F89/B89</f>
        <v>2.6174496644295302</v>
      </c>
      <c r="H89">
        <v>1.5</v>
      </c>
      <c r="I89" s="37">
        <f>H89/B89</f>
        <v>1.0067114093959731E-2</v>
      </c>
      <c r="J89">
        <v>3.09</v>
      </c>
      <c r="K89" s="36">
        <f t="shared" ref="K89:K95" si="6">J89/B89</f>
        <v>2.0738255033557047E-2</v>
      </c>
      <c r="L89">
        <v>1</v>
      </c>
      <c r="M89" s="34">
        <f t="shared" ref="M89:M95" si="7">L89/B89</f>
        <v>6.7114093959731542E-3</v>
      </c>
    </row>
    <row r="90" spans="1:13" x14ac:dyDescent="0.15">
      <c r="A90" t="s">
        <v>83</v>
      </c>
      <c r="B90" s="1">
        <v>149</v>
      </c>
      <c r="C90" s="35">
        <v>600</v>
      </c>
      <c r="D90" s="35">
        <v>906</v>
      </c>
      <c r="E90" s="43">
        <f t="shared" si="5"/>
        <v>6.0805369127516782</v>
      </c>
      <c r="F90">
        <v>900</v>
      </c>
      <c r="G90" s="37">
        <f>F90/B90</f>
        <v>6.0402684563758386</v>
      </c>
      <c r="H90">
        <v>2.6</v>
      </c>
      <c r="I90" s="38">
        <f t="shared" ref="I90:I98" si="8">H90/B90</f>
        <v>1.7449664429530203E-2</v>
      </c>
      <c r="J90">
        <v>5.4</v>
      </c>
      <c r="K90" s="39">
        <f t="shared" si="6"/>
        <v>3.6241610738255034E-2</v>
      </c>
      <c r="L90">
        <v>10.3</v>
      </c>
      <c r="M90" s="34">
        <f t="shared" si="7"/>
        <v>6.9127516778523496E-2</v>
      </c>
    </row>
    <row r="91" spans="1:13" x14ac:dyDescent="0.15">
      <c r="A91" t="s">
        <v>85</v>
      </c>
      <c r="B91" s="1">
        <v>1400</v>
      </c>
      <c r="C91" s="4">
        <v>1000</v>
      </c>
      <c r="D91" s="4">
        <v>3320</v>
      </c>
      <c r="E91" s="33">
        <f t="shared" si="5"/>
        <v>2.3714285714285714</v>
      </c>
      <c r="F91">
        <v>0</v>
      </c>
      <c r="G91" s="34">
        <f>F91/B91</f>
        <v>0</v>
      </c>
      <c r="H91">
        <v>1</v>
      </c>
      <c r="I91" s="34">
        <f t="shared" si="8"/>
        <v>7.1428571428571429E-4</v>
      </c>
      <c r="J91">
        <v>413</v>
      </c>
      <c r="K91" s="40">
        <f t="shared" si="6"/>
        <v>0.29499999999999998</v>
      </c>
      <c r="L91">
        <v>0</v>
      </c>
      <c r="M91" s="34">
        <f t="shared" si="7"/>
        <v>0</v>
      </c>
    </row>
    <row r="92" spans="1:13" x14ac:dyDescent="0.15">
      <c r="A92" t="s">
        <v>116</v>
      </c>
      <c r="B92" s="1">
        <v>149</v>
      </c>
      <c r="C92" s="4">
        <v>190</v>
      </c>
      <c r="D92" s="4">
        <v>413</v>
      </c>
      <c r="E92" s="33">
        <f t="shared" si="5"/>
        <v>2.7718120805369129</v>
      </c>
      <c r="F92">
        <v>79.8</v>
      </c>
      <c r="G92" s="34">
        <f>F92/B92</f>
        <v>0.53557046979865774</v>
      </c>
      <c r="H92">
        <v>0.7</v>
      </c>
      <c r="I92" s="34">
        <f t="shared" si="8"/>
        <v>4.6979865771812077E-3</v>
      </c>
      <c r="J92">
        <v>18.239999999999998</v>
      </c>
      <c r="K92" s="39">
        <f t="shared" si="6"/>
        <v>0.12241610738255032</v>
      </c>
      <c r="L92">
        <v>0</v>
      </c>
      <c r="M92" s="34">
        <f t="shared" si="7"/>
        <v>0</v>
      </c>
    </row>
    <row r="93" spans="1:13" x14ac:dyDescent="0.15">
      <c r="A93" t="s">
        <v>114</v>
      </c>
      <c r="B93" s="1">
        <v>162</v>
      </c>
      <c r="C93" s="4">
        <v>300</v>
      </c>
      <c r="D93" s="4">
        <v>483</v>
      </c>
      <c r="E93" s="33">
        <f t="shared" si="5"/>
        <v>2.9814814814814814</v>
      </c>
      <c r="F93">
        <v>0</v>
      </c>
      <c r="G93" s="34">
        <f>F93/B93</f>
        <v>0</v>
      </c>
      <c r="H93">
        <v>1.8</v>
      </c>
      <c r="I93" s="37">
        <f t="shared" si="8"/>
        <v>1.1111111111111112E-2</v>
      </c>
      <c r="J93">
        <v>0.9</v>
      </c>
      <c r="K93" s="42">
        <f t="shared" si="6"/>
        <v>5.5555555555555558E-3</v>
      </c>
      <c r="L93">
        <v>0</v>
      </c>
      <c r="M93" s="34">
        <f t="shared" si="7"/>
        <v>0</v>
      </c>
    </row>
    <row r="94" spans="1:13" x14ac:dyDescent="0.15">
      <c r="A94" t="s">
        <v>115</v>
      </c>
      <c r="B94" s="1">
        <v>265</v>
      </c>
      <c r="C94" s="4">
        <v>45</v>
      </c>
      <c r="D94" s="4">
        <v>23</v>
      </c>
      <c r="E94" s="33">
        <f t="shared" si="5"/>
        <v>8.6792452830188674E-2</v>
      </c>
      <c r="F94">
        <v>10.8</v>
      </c>
      <c r="G94" s="34">
        <f>F94/B94</f>
        <v>4.0754716981132075E-2</v>
      </c>
      <c r="H94">
        <v>0.11</v>
      </c>
      <c r="I94" s="45">
        <f t="shared" si="8"/>
        <v>4.150943396226415E-4</v>
      </c>
      <c r="J94">
        <v>28.08</v>
      </c>
      <c r="K94" s="39">
        <f t="shared" si="6"/>
        <v>0.10596226415094338</v>
      </c>
      <c r="L94">
        <v>0</v>
      </c>
      <c r="M94" s="34">
        <f t="shared" si="7"/>
        <v>0</v>
      </c>
    </row>
    <row r="95" spans="1:13" x14ac:dyDescent="0.15">
      <c r="A95" t="s">
        <v>88</v>
      </c>
      <c r="B95" s="1">
        <v>1000</v>
      </c>
      <c r="C95" s="2">
        <v>2000</v>
      </c>
      <c r="D95" s="2">
        <v>4000</v>
      </c>
      <c r="E95" s="43">
        <f t="shared" si="5"/>
        <v>4</v>
      </c>
      <c r="F95">
        <v>780</v>
      </c>
      <c r="G95" s="34">
        <f>F95/B95</f>
        <v>0.78</v>
      </c>
      <c r="H95">
        <v>3.6</v>
      </c>
      <c r="I95" s="34">
        <f t="shared" si="8"/>
        <v>3.5999999999999999E-3</v>
      </c>
      <c r="J95">
        <v>8</v>
      </c>
      <c r="K95" s="36">
        <f t="shared" si="6"/>
        <v>8.0000000000000002E-3</v>
      </c>
      <c r="L95">
        <v>60</v>
      </c>
      <c r="M95" s="34">
        <f t="shared" si="7"/>
        <v>0.06</v>
      </c>
    </row>
    <row r="96" spans="1:13" x14ac:dyDescent="0.15">
      <c r="B96" s="1"/>
      <c r="C96" s="2"/>
      <c r="D96" s="2"/>
      <c r="E96" s="47"/>
      <c r="G96" s="34"/>
      <c r="I96" s="34"/>
      <c r="K96" s="36"/>
      <c r="M96" s="34"/>
    </row>
    <row r="97" spans="1:13" x14ac:dyDescent="0.15">
      <c r="A97" t="s">
        <v>112</v>
      </c>
      <c r="B97" s="1">
        <v>2400</v>
      </c>
      <c r="F97">
        <v>1875000</v>
      </c>
      <c r="G97" s="41">
        <f>F97/B97</f>
        <v>781.25</v>
      </c>
    </row>
    <row r="98" spans="1:13" x14ac:dyDescent="0.15">
      <c r="A98" t="s">
        <v>113</v>
      </c>
      <c r="B98" s="1">
        <v>600</v>
      </c>
      <c r="H98">
        <v>1120</v>
      </c>
      <c r="I98" s="41">
        <f t="shared" si="8"/>
        <v>1.8666666666666667</v>
      </c>
    </row>
    <row r="99" spans="1:13" x14ac:dyDescent="0.15">
      <c r="A99" t="s">
        <v>117</v>
      </c>
      <c r="B99" s="1">
        <v>600</v>
      </c>
      <c r="J99">
        <v>4000</v>
      </c>
      <c r="K99" s="46">
        <f t="shared" ref="K99" si="9">J99/B99</f>
        <v>6.666666666666667</v>
      </c>
    </row>
    <row r="100" spans="1:13" x14ac:dyDescent="0.15">
      <c r="A100" t="s">
        <v>118</v>
      </c>
      <c r="B100" s="1">
        <v>700</v>
      </c>
      <c r="L100">
        <v>300000</v>
      </c>
      <c r="M100" s="41">
        <f t="shared" ref="M100" si="10">L100/B100</f>
        <v>428.57142857142856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竹内聡一郎</dc:creator>
  <cp:lastModifiedBy>竹内聡一郎</cp:lastModifiedBy>
  <dcterms:created xsi:type="dcterms:W3CDTF">2015-09-05T01:26:13Z</dcterms:created>
  <dcterms:modified xsi:type="dcterms:W3CDTF">2015-12-03T11:18:30Z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0a0b4bd5-12d5-434c-aec2-6d6472d0ca28</vt:lpwstr>
  </property>
</Properties>
</file>